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x4 Taurage 18\4x4Taurage 18 rez\"/>
    </mc:Choice>
  </mc:AlternateContent>
  <bookViews>
    <workbookView xWindow="0" yWindow="0" windowWidth="19200" windowHeight="11595" activeTab="3"/>
  </bookViews>
  <sheets>
    <sheet name="GR5 Rezervatas" sheetId="1" r:id="rId1"/>
    <sheet name="OR1" sheetId="2" r:id="rId2"/>
    <sheet name="OR2" sheetId="3" r:id="rId3"/>
    <sheet name="Suvestine" sheetId="4" r:id="rId4"/>
  </sheets>
  <calcPr calcId="152511"/>
  <fileRecoveryPr repairLoad="1"/>
</workbook>
</file>

<file path=xl/calcChain.xml><?xml version="1.0" encoding="utf-8"?>
<calcChain xmlns="http://schemas.openxmlformats.org/spreadsheetml/2006/main">
  <c r="I15" i="4" l="1"/>
  <c r="F13" i="4"/>
  <c r="H11" i="4"/>
  <c r="G11" i="4"/>
  <c r="G8" i="4"/>
  <c r="F8" i="4"/>
  <c r="J8" i="4" s="1"/>
  <c r="H17" i="3"/>
  <c r="H16" i="3"/>
  <c r="H15" i="3"/>
  <c r="H14" i="3"/>
  <c r="N13" i="3"/>
  <c r="J13" i="3"/>
  <c r="G13" i="3"/>
  <c r="H13" i="3" s="1"/>
  <c r="L13" i="3" s="1"/>
  <c r="N12" i="3"/>
  <c r="H13" i="4" s="1"/>
  <c r="J12" i="3"/>
  <c r="G12" i="3"/>
  <c r="H12" i="3" s="1"/>
  <c r="L12" i="3" s="1"/>
  <c r="N11" i="3"/>
  <c r="H12" i="4" s="1"/>
  <c r="J11" i="3"/>
  <c r="G11" i="3"/>
  <c r="H11" i="3" s="1"/>
  <c r="L11" i="3" s="1"/>
  <c r="N10" i="3"/>
  <c r="H8" i="4" s="1"/>
  <c r="J10" i="3"/>
  <c r="H10" i="3"/>
  <c r="L10" i="3" s="1"/>
  <c r="G10" i="3"/>
  <c r="N9" i="3"/>
  <c r="H10" i="4" s="1"/>
  <c r="J9" i="3"/>
  <c r="H9" i="3"/>
  <c r="L9" i="3" s="1"/>
  <c r="G9" i="3"/>
  <c r="N8" i="3"/>
  <c r="H9" i="4" s="1"/>
  <c r="L8" i="3"/>
  <c r="J8" i="3"/>
  <c r="H8" i="3"/>
  <c r="G8" i="3"/>
  <c r="H7" i="3"/>
  <c r="H17" i="2"/>
  <c r="H16" i="2"/>
  <c r="H15" i="2"/>
  <c r="H14" i="2"/>
  <c r="N13" i="2"/>
  <c r="G13" i="4" s="1"/>
  <c r="J13" i="2"/>
  <c r="H13" i="2"/>
  <c r="L13" i="2" s="1"/>
  <c r="G13" i="2"/>
  <c r="N12" i="2"/>
  <c r="G9" i="4" s="1"/>
  <c r="L12" i="2"/>
  <c r="J12" i="2"/>
  <c r="H12" i="2"/>
  <c r="G12" i="2"/>
  <c r="N11" i="2"/>
  <c r="J11" i="2"/>
  <c r="G11" i="2"/>
  <c r="H11" i="2" s="1"/>
  <c r="L11" i="2" s="1"/>
  <c r="N10" i="2"/>
  <c r="G12" i="4" s="1"/>
  <c r="J10" i="2"/>
  <c r="H10" i="2"/>
  <c r="L10" i="2" s="1"/>
  <c r="G10" i="2"/>
  <c r="N9" i="2"/>
  <c r="G10" i="4" s="1"/>
  <c r="J9" i="2"/>
  <c r="G9" i="2"/>
  <c r="H9" i="2" s="1"/>
  <c r="L9" i="2" s="1"/>
  <c r="N8" i="2"/>
  <c r="J8" i="2"/>
  <c r="G8" i="2"/>
  <c r="H8" i="2" s="1"/>
  <c r="L8" i="2" s="1"/>
  <c r="H7" i="2"/>
  <c r="H17" i="1"/>
  <c r="H16" i="1"/>
  <c r="H15" i="1"/>
  <c r="N13" i="1"/>
  <c r="J13" i="1"/>
  <c r="H13" i="1"/>
  <c r="L13" i="1" s="1"/>
  <c r="G13" i="1"/>
  <c r="N12" i="1"/>
  <c r="J12" i="1"/>
  <c r="H12" i="1"/>
  <c r="L12" i="1" s="1"/>
  <c r="G12" i="1"/>
  <c r="N11" i="1"/>
  <c r="F11" i="4" s="1"/>
  <c r="L11" i="1"/>
  <c r="J11" i="1"/>
  <c r="H11" i="1"/>
  <c r="G11" i="1"/>
  <c r="N10" i="1"/>
  <c r="F12" i="4" s="1"/>
  <c r="J10" i="1"/>
  <c r="G10" i="1"/>
  <c r="H10" i="1" s="1"/>
  <c r="L10" i="1" s="1"/>
  <c r="N9" i="1"/>
  <c r="F10" i="4" s="1"/>
  <c r="J9" i="1"/>
  <c r="H9" i="1"/>
  <c r="L9" i="1" s="1"/>
  <c r="G9" i="1"/>
  <c r="N8" i="1"/>
  <c r="F9" i="4" s="1"/>
  <c r="J8" i="1"/>
  <c r="G8" i="1"/>
  <c r="H8" i="1" s="1"/>
  <c r="L8" i="1" s="1"/>
  <c r="H7" i="1"/>
  <c r="I9" i="4" l="1"/>
  <c r="J9" i="4"/>
  <c r="I12" i="4"/>
  <c r="J12" i="4"/>
  <c r="J10" i="4"/>
  <c r="I10" i="4"/>
  <c r="J11" i="4"/>
  <c r="I11" i="4"/>
  <c r="J13" i="4"/>
  <c r="I8" i="4"/>
  <c r="I13" i="4"/>
</calcChain>
</file>

<file path=xl/comments1.xml><?xml version="1.0" encoding="utf-8"?>
<comments xmlns="http://schemas.openxmlformats.org/spreadsheetml/2006/main">
  <authors>
    <author/>
  </authors>
  <commentList>
    <comment ref="I12" authorId="0" shapeId="0">
      <text>
        <r>
          <rPr>
            <sz val="10"/>
            <color rgb="FF000000"/>
            <rFont val="Arial"/>
          </rPr>
          <t>165 paėmė
	-Dainius Tamosiunas</t>
        </r>
      </text>
    </comment>
  </commentList>
</comments>
</file>

<file path=xl/sharedStrings.xml><?xml version="1.0" encoding="utf-8"?>
<sst xmlns="http://schemas.openxmlformats.org/spreadsheetml/2006/main" count="166" uniqueCount="53">
  <si>
    <t>Laiko limitas</t>
  </si>
  <si>
    <t>Koeficientas</t>
  </si>
  <si>
    <t>EXTREME / GR5 Rezervatas</t>
  </si>
  <si>
    <t>EXTREME / OR1</t>
  </si>
  <si>
    <t>EXTREME / OR2</t>
  </si>
  <si>
    <t>Borto Nr.</t>
  </si>
  <si>
    <t>Vairuotojas</t>
  </si>
  <si>
    <t>II Vairuotojas</t>
  </si>
  <si>
    <t>Startas</t>
  </si>
  <si>
    <t>Finišas</t>
  </si>
  <si>
    <t>Laikas</t>
  </si>
  <si>
    <t>I Vairuotojas</t>
  </si>
  <si>
    <t>Neįskaityta taškų</t>
  </si>
  <si>
    <t>Baudos už neįskaitytus taškus</t>
  </si>
  <si>
    <t>Bauda už vid. greičio viršijimą</t>
  </si>
  <si>
    <t>Bendras laikas</t>
  </si>
  <si>
    <t>Vieta</t>
  </si>
  <si>
    <t>Bauda už greičio viršijimą</t>
  </si>
  <si>
    <t>Taškai už GR</t>
  </si>
  <si>
    <t>Taškai už OR</t>
  </si>
  <si>
    <t>Bauda už tašką</t>
  </si>
  <si>
    <t>Minimalus laikas</t>
  </si>
  <si>
    <t>E-05</t>
  </si>
  <si>
    <t>E-01</t>
  </si>
  <si>
    <t>Egidijus Puidokas</t>
  </si>
  <si>
    <t>Andrius Puidokas</t>
  </si>
  <si>
    <t>Raimondas Greičius</t>
  </si>
  <si>
    <t>Vitalijus Trakšelis</t>
  </si>
  <si>
    <t>E-02</t>
  </si>
  <si>
    <t>Agnius Abraškevičius</t>
  </si>
  <si>
    <t>Šarūnas Bernatonis</t>
  </si>
  <si>
    <t>E-11</t>
  </si>
  <si>
    <t>Arūnas Gaižutis</t>
  </si>
  <si>
    <t>Ramūnas Baltramonaitis</t>
  </si>
  <si>
    <t>E-04</t>
  </si>
  <si>
    <t>Mindaugas Venckus</t>
  </si>
  <si>
    <t>Eimantas Venckus</t>
  </si>
  <si>
    <t>E-76</t>
  </si>
  <si>
    <t>Saulius Detkauskas</t>
  </si>
  <si>
    <t>Rimantas Rupslaukis</t>
  </si>
  <si>
    <t xml:space="preserve"> </t>
  </si>
  <si>
    <t>EXTREME / Suvestinė</t>
  </si>
  <si>
    <t>Komanda</t>
  </si>
  <si>
    <t>GR5 Rezervatas</t>
  </si>
  <si>
    <t>OR1</t>
  </si>
  <si>
    <t>OR2</t>
  </si>
  <si>
    <t>Taškų suma</t>
  </si>
  <si>
    <t>NS ruožai</t>
  </si>
  <si>
    <t>4x4Tauragė</t>
  </si>
  <si>
    <t>4x4sport.lt</t>
  </si>
  <si>
    <t>Raisto Broliai</t>
  </si>
  <si>
    <t>Tytuva Racing</t>
  </si>
  <si>
    <t>2018 m. Lietuvos automobilių rally raid čempionato IV etapas "4x4 perimetras.Tauragė"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</si>
</sst>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&quot;:&quot;mm&quot;:&quot;ss"/>
    <numFmt numFmtId="165" formatCode="m/d/yyyy\ h:mm:ss"/>
  </numFmts>
  <fonts count="11">
    <font>
      <sz val="10"/>
      <color rgb="FF000000"/>
      <name val="Arial"/>
    </font>
    <font>
      <sz val="10"/>
      <name val="Open Sans"/>
    </font>
    <font>
      <sz val="10"/>
      <color rgb="FFD9D9D9"/>
      <name val="Open Sans"/>
    </font>
    <font>
      <sz val="10"/>
      <color rgb="FFD9D9D9"/>
      <name val="Open Sans"/>
    </font>
    <font>
      <b/>
      <sz val="10"/>
      <name val="Open Sans"/>
    </font>
    <font>
      <sz val="10"/>
      <color rgb="FFFFFFFF"/>
      <name val="Open Sans"/>
    </font>
    <font>
      <sz val="10"/>
      <name val="Open Sans"/>
    </font>
    <font>
      <sz val="10"/>
      <name val="Arial"/>
      <family val="2"/>
      <charset val="186"/>
    </font>
    <font>
      <u/>
      <sz val="10"/>
      <color rgb="FF0000FF"/>
      <name val="Open Sans"/>
    </font>
    <font>
      <b/>
      <sz val="10"/>
      <name val="Open Sans"/>
      <charset val="186"/>
    </font>
    <font>
      <b/>
      <u/>
      <sz val="10"/>
      <color rgb="FF0000FF"/>
      <name val="Open Sans"/>
      <charset val="186"/>
    </font>
  </fonts>
  <fills count="6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FFCC00"/>
        <bgColor rgb="FFFFCC00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164" fontId="1" fillId="0" borderId="1" xfId="0" applyNumberFormat="1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21" fontId="1" fillId="5" borderId="1" xfId="0" applyNumberFormat="1" applyFont="1" applyFill="1" applyBorder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6" fontId="1" fillId="5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6" fontId="3" fillId="0" borderId="0" xfId="0" applyNumberFormat="1" applyFont="1" applyAlignment="1">
      <alignment horizontal="center" vertical="center"/>
    </xf>
    <xf numFmtId="46" fontId="1" fillId="0" borderId="0" xfId="0" applyNumberFormat="1" applyFont="1" applyAlignment="1"/>
    <xf numFmtId="0" fontId="1" fillId="5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1" fillId="5" borderId="0" xfId="0" applyNumberFormat="1" applyFont="1" applyFill="1" applyAlignment="1">
      <alignment horizontal="center" vertical="center"/>
    </xf>
    <xf numFmtId="46" fontId="1" fillId="0" borderId="0" xfId="0" applyNumberFormat="1" applyFont="1" applyAlignment="1">
      <alignment horizontal="center" vertical="center"/>
    </xf>
    <xf numFmtId="46" fontId="1" fillId="5" borderId="0" xfId="0" applyNumberFormat="1" applyFont="1" applyFill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7" fillId="5" borderId="0" xfId="0" applyFont="1" applyFill="1" applyAlignment="1"/>
    <xf numFmtId="0" fontId="6" fillId="0" borderId="5" xfId="0" applyFont="1" applyBorder="1" applyAlignment="1"/>
    <xf numFmtId="0" fontId="6" fillId="0" borderId="0" xfId="0" applyFont="1" applyAlignment="1"/>
    <xf numFmtId="49" fontId="8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0" xfId="0" applyNumberFormat="1" applyFont="1"/>
    <xf numFmtId="0" fontId="0" fillId="0" borderId="0" xfId="0" applyFont="1" applyAlignment="1"/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 vertical="center"/>
    </xf>
    <xf numFmtId="46" fontId="1" fillId="0" borderId="15" xfId="0" applyNumberFormat="1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46" fontId="1" fillId="5" borderId="15" xfId="0" applyNumberFormat="1" applyFont="1" applyFill="1" applyBorder="1" applyAlignment="1">
      <alignment horizontal="center" vertical="center"/>
    </xf>
    <xf numFmtId="21" fontId="1" fillId="0" borderId="15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46" fontId="9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6" fontId="9" fillId="5" borderId="1" xfId="0" applyNumberFormat="1" applyFont="1" applyFill="1" applyBorder="1" applyAlignment="1">
      <alignment horizontal="center" vertical="center"/>
    </xf>
    <xf numFmtId="21" fontId="9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1" fontId="1" fillId="5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9" fillId="5" borderId="3" xfId="0" applyNumberFormat="1" applyFont="1" applyFill="1" applyBorder="1" applyAlignment="1">
      <alignment horizontal="center" vertical="center"/>
    </xf>
    <xf numFmtId="21" fontId="9" fillId="5" borderId="3" xfId="0" applyNumberFormat="1" applyFont="1" applyFill="1" applyBorder="1" applyAlignment="1">
      <alignment horizontal="center" vertical="center"/>
    </xf>
    <xf numFmtId="46" fontId="9" fillId="0" borderId="3" xfId="0" applyNumberFormat="1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46" fontId="9" fillId="5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21" fontId="9" fillId="5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9" fontId="1" fillId="5" borderId="21" xfId="0" applyNumberFormat="1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49" fontId="9" fillId="5" borderId="6" xfId="0" applyNumberFormat="1" applyFont="1" applyFill="1" applyBorder="1" applyAlignment="1">
      <alignment horizontal="center" vertical="center"/>
    </xf>
    <xf numFmtId="49" fontId="10" fillId="5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0</xdr:row>
      <xdr:rowOff>276225</xdr:rowOff>
    </xdr:from>
    <xdr:ext cx="1466850" cy="1047750"/>
    <xdr:pic>
      <xdr:nvPicPr>
        <xdr:cNvPr id="2" name="image1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3175" y="276225"/>
          <a:ext cx="1466850" cy="10477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609600</xdr:colOff>
      <xdr:row>0</xdr:row>
      <xdr:rowOff>161925</xdr:rowOff>
    </xdr:from>
    <xdr:ext cx="1466850" cy="1047750"/>
    <xdr:pic>
      <xdr:nvPicPr>
        <xdr:cNvPr id="2" name="image1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38675" y="161925"/>
          <a:ext cx="1466850" cy="10477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685800</xdr:colOff>
      <xdr:row>0</xdr:row>
      <xdr:rowOff>209550</xdr:rowOff>
    </xdr:from>
    <xdr:ext cx="1466850" cy="1047750"/>
    <xdr:pic>
      <xdr:nvPicPr>
        <xdr:cNvPr id="2" name="image1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209550"/>
          <a:ext cx="1466850" cy="10477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619125</xdr:colOff>
      <xdr:row>0</xdr:row>
      <xdr:rowOff>285750</xdr:rowOff>
    </xdr:from>
    <xdr:ext cx="1466850" cy="1047750"/>
    <xdr:pic>
      <xdr:nvPicPr>
        <xdr:cNvPr id="2" name="image1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0" y="285750"/>
          <a:ext cx="1466850" cy="1047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4x4sport.lt/" TargetMode="External"/><Relationship Id="rId1" Type="http://schemas.openxmlformats.org/officeDocument/2006/relationships/hyperlink" Target="http://4x4sport.lt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AE998"/>
  <sheetViews>
    <sheetView workbookViewId="0">
      <selection activeCell="C29" sqref="C29"/>
    </sheetView>
  </sheetViews>
  <sheetFormatPr defaultColWidth="14.42578125" defaultRowHeight="15.75" customHeight="1"/>
  <cols>
    <col min="1" max="1" width="3.85546875" customWidth="1"/>
    <col min="2" max="2" width="9.42578125" customWidth="1"/>
    <col min="3" max="3" width="23.5703125" customWidth="1"/>
    <col min="4" max="4" width="23.5703125" hidden="1" customWidth="1"/>
    <col min="5" max="5" width="11.85546875" customWidth="1"/>
    <col min="6" max="6" width="12.5703125" customWidth="1"/>
    <col min="7" max="7" width="12" customWidth="1"/>
    <col min="8" max="8" width="12" hidden="1" customWidth="1"/>
    <col min="9" max="10" width="0" hidden="1" customWidth="1"/>
    <col min="11" max="11" width="14.42578125" hidden="1"/>
    <col min="12" max="12" width="16.28515625" hidden="1" customWidth="1"/>
    <col min="13" max="13" width="5.7109375" bestFit="1" customWidth="1"/>
    <col min="15" max="15" width="14.42578125" hidden="1"/>
    <col min="16" max="17" width="0" hidden="1" customWidth="1"/>
  </cols>
  <sheetData>
    <row r="1" spans="1:31" ht="84.75" customHeight="1">
      <c r="A1" s="1"/>
      <c r="B1" s="46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0</v>
      </c>
      <c r="Q2" s="4">
        <v>1.0416666666666666E-2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/>
      <c r="B3" s="4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"/>
      <c r="P3" s="6" t="s">
        <v>1</v>
      </c>
      <c r="Q3" s="6">
        <v>1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44" t="s">
        <v>52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/>
      <c r="B5" s="45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3.5" thickBot="1">
      <c r="A6" s="1"/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5.25" customHeight="1">
      <c r="A7" s="1"/>
      <c r="B7" s="53" t="s">
        <v>5</v>
      </c>
      <c r="C7" s="54" t="s">
        <v>6</v>
      </c>
      <c r="D7" s="54" t="s">
        <v>7</v>
      </c>
      <c r="E7" s="54" t="s">
        <v>8</v>
      </c>
      <c r="F7" s="54" t="s">
        <v>9</v>
      </c>
      <c r="G7" s="54" t="s">
        <v>10</v>
      </c>
      <c r="H7" s="54" t="str">
        <f>CONCATENATE("Laiko limitas ",TEXT(Q2,"hh:mm:ss"))</f>
        <v>Laiko limitas 00:15:00</v>
      </c>
      <c r="I7" s="54" t="s">
        <v>12</v>
      </c>
      <c r="J7" s="54" t="s">
        <v>13</v>
      </c>
      <c r="K7" s="54" t="s">
        <v>14</v>
      </c>
      <c r="L7" s="54" t="s">
        <v>15</v>
      </c>
      <c r="M7" s="55" t="s">
        <v>16</v>
      </c>
      <c r="N7" s="56" t="s">
        <v>18</v>
      </c>
      <c r="O7" s="49"/>
      <c r="P7" s="11" t="s">
        <v>20</v>
      </c>
      <c r="Q7" s="11" t="s">
        <v>21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2"/>
      <c r="B8" s="70" t="s">
        <v>22</v>
      </c>
      <c r="C8" s="71" t="s">
        <v>24</v>
      </c>
      <c r="D8" s="72" t="s">
        <v>25</v>
      </c>
      <c r="E8" s="73">
        <v>0.30972222222222223</v>
      </c>
      <c r="F8" s="74">
        <v>0.31591435185185185</v>
      </c>
      <c r="G8" s="75">
        <f t="shared" ref="G8:G13" si="0">IF(OR($E8="",$F8=""),"Need data",IF($E8="NS","NS",IF($F8="NF","NF",$F8-$E8)))</f>
        <v>6.1921296296296169E-3</v>
      </c>
      <c r="H8" s="75" t="str">
        <f t="shared" ref="H8:H13" si="1">IF(OR($G8="Need data",$G8="NS",$G8="NF",$G8&lt;=$Q$2),"","V.L.N.")</f>
        <v/>
      </c>
      <c r="I8" s="76">
        <v>0</v>
      </c>
      <c r="J8" s="77">
        <f t="shared" ref="J8:J13" si="2">I8*$P$8</f>
        <v>0</v>
      </c>
      <c r="K8" s="78">
        <v>0</v>
      </c>
      <c r="L8" s="75">
        <f t="shared" ref="L8:L13" si="3">IF(OR($E8="",$F8=""),"Need data",IF($E8="NS","NS",IF($F8="NF","NF",IF($H8="V.L.N.","V.L.N.",$G8+$J8+$K8))))</f>
        <v>6.1921296296296169E-3</v>
      </c>
      <c r="M8" s="79">
        <v>1</v>
      </c>
      <c r="N8" s="80">
        <f t="shared" ref="N8:N13" si="4">O8*$Q$3</f>
        <v>60</v>
      </c>
      <c r="O8" s="50">
        <v>60</v>
      </c>
      <c r="P8" s="5">
        <v>1.3888888888888889E-3</v>
      </c>
      <c r="Q8" s="5">
        <v>1.3182870370370371E-2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2"/>
      <c r="B9" s="81" t="s">
        <v>28</v>
      </c>
      <c r="C9" s="82" t="s">
        <v>29</v>
      </c>
      <c r="D9" s="83" t="s">
        <v>30</v>
      </c>
      <c r="E9" s="74">
        <v>0.31180555555555556</v>
      </c>
      <c r="F9" s="74">
        <v>0.31831018518518517</v>
      </c>
      <c r="G9" s="75">
        <f t="shared" si="0"/>
        <v>6.5046296296296102E-3</v>
      </c>
      <c r="H9" s="75" t="str">
        <f t="shared" si="1"/>
        <v/>
      </c>
      <c r="I9" s="76">
        <v>0</v>
      </c>
      <c r="J9" s="77">
        <f t="shared" si="2"/>
        <v>0</v>
      </c>
      <c r="K9" s="78">
        <v>0</v>
      </c>
      <c r="L9" s="75">
        <f t="shared" si="3"/>
        <v>6.5046296296296102E-3</v>
      </c>
      <c r="M9" s="79">
        <v>2</v>
      </c>
      <c r="N9" s="80">
        <f t="shared" si="4"/>
        <v>46</v>
      </c>
      <c r="O9" s="50">
        <v>46</v>
      </c>
      <c r="P9" s="25"/>
      <c r="Q9" s="2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B10" s="81" t="s">
        <v>31</v>
      </c>
      <c r="C10" s="82" t="s">
        <v>32</v>
      </c>
      <c r="D10" s="83" t="s">
        <v>33</v>
      </c>
      <c r="E10" s="74">
        <v>0.31597222222222221</v>
      </c>
      <c r="F10" s="74">
        <v>0.32255787037037037</v>
      </c>
      <c r="G10" s="75">
        <f t="shared" si="0"/>
        <v>6.5856481481481599E-3</v>
      </c>
      <c r="H10" s="75" t="str">
        <f t="shared" si="1"/>
        <v/>
      </c>
      <c r="I10" s="76">
        <v>0</v>
      </c>
      <c r="J10" s="77">
        <f t="shared" si="2"/>
        <v>0</v>
      </c>
      <c r="K10" s="78">
        <v>0</v>
      </c>
      <c r="L10" s="75">
        <f t="shared" si="3"/>
        <v>6.5856481481481599E-3</v>
      </c>
      <c r="M10" s="79">
        <v>3</v>
      </c>
      <c r="N10" s="80">
        <f t="shared" si="4"/>
        <v>37</v>
      </c>
      <c r="O10" s="50">
        <v>37</v>
      </c>
      <c r="P10" s="2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12"/>
      <c r="B11" s="58" t="s">
        <v>23</v>
      </c>
      <c r="C11" s="23" t="s">
        <v>26</v>
      </c>
      <c r="D11" s="24" t="s">
        <v>27</v>
      </c>
      <c r="E11" s="13">
        <v>0.31388888888888888</v>
      </c>
      <c r="F11" s="13">
        <v>0.32059027777777777</v>
      </c>
      <c r="G11" s="16">
        <f t="shared" si="0"/>
        <v>6.7013888888888817E-3</v>
      </c>
      <c r="H11" s="16" t="str">
        <f t="shared" si="1"/>
        <v/>
      </c>
      <c r="I11" s="17">
        <v>0</v>
      </c>
      <c r="J11" s="18">
        <f t="shared" si="2"/>
        <v>0</v>
      </c>
      <c r="K11" s="19">
        <v>0</v>
      </c>
      <c r="L11" s="16">
        <f t="shared" si="3"/>
        <v>6.7013888888888817E-3</v>
      </c>
      <c r="M11" s="20">
        <v>4</v>
      </c>
      <c r="N11" s="59">
        <f t="shared" si="4"/>
        <v>28</v>
      </c>
      <c r="O11" s="51">
        <v>28</v>
      </c>
      <c r="P11" s="2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"/>
      <c r="B12" s="58" t="s">
        <v>37</v>
      </c>
      <c r="C12" s="23" t="s">
        <v>38</v>
      </c>
      <c r="D12" s="24" t="s">
        <v>39</v>
      </c>
      <c r="E12" s="14">
        <v>0.31805555555555554</v>
      </c>
      <c r="F12" s="14">
        <v>0.32526620370370368</v>
      </c>
      <c r="G12" s="16">
        <f t="shared" si="0"/>
        <v>7.2106481481481466E-3</v>
      </c>
      <c r="H12" s="16" t="str">
        <f t="shared" si="1"/>
        <v/>
      </c>
      <c r="I12" s="17">
        <v>0</v>
      </c>
      <c r="J12" s="18">
        <f t="shared" si="2"/>
        <v>0</v>
      </c>
      <c r="K12" s="19">
        <v>0</v>
      </c>
      <c r="L12" s="16">
        <f t="shared" si="3"/>
        <v>7.2106481481481466E-3</v>
      </c>
      <c r="M12" s="20">
        <v>5</v>
      </c>
      <c r="N12" s="59">
        <f t="shared" si="4"/>
        <v>19</v>
      </c>
      <c r="O12" s="51">
        <v>19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3.5" thickBot="1">
      <c r="A13" s="1"/>
      <c r="B13" s="60" t="s">
        <v>34</v>
      </c>
      <c r="C13" s="61" t="s">
        <v>35</v>
      </c>
      <c r="D13" s="62" t="s">
        <v>36</v>
      </c>
      <c r="E13" s="63">
        <v>0.30763888888888891</v>
      </c>
      <c r="F13" s="63">
        <v>0.31645833333333334</v>
      </c>
      <c r="G13" s="64">
        <f t="shared" si="0"/>
        <v>8.8194444444444353E-3</v>
      </c>
      <c r="H13" s="64" t="str">
        <f t="shared" si="1"/>
        <v/>
      </c>
      <c r="I13" s="65">
        <v>0</v>
      </c>
      <c r="J13" s="66">
        <f t="shared" si="2"/>
        <v>0</v>
      </c>
      <c r="K13" s="67">
        <v>0</v>
      </c>
      <c r="L13" s="64">
        <f t="shared" si="3"/>
        <v>8.8194444444444353E-3</v>
      </c>
      <c r="M13" s="68">
        <v>6</v>
      </c>
      <c r="N13" s="69">
        <f t="shared" si="4"/>
        <v>10</v>
      </c>
      <c r="O13" s="52">
        <v>10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/>
      <c r="B14" s="28"/>
      <c r="C14" s="29"/>
      <c r="D14" s="29"/>
      <c r="E14" s="30"/>
      <c r="F14" s="30"/>
      <c r="G14" s="31"/>
      <c r="H14" s="31"/>
      <c r="I14" s="27"/>
      <c r="J14" s="32"/>
      <c r="K14" s="33"/>
      <c r="L14" s="31"/>
      <c r="M14" s="27"/>
      <c r="N14" s="2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/>
      <c r="B15" s="1"/>
      <c r="C15" s="1"/>
      <c r="D15" s="1"/>
      <c r="E15" s="1"/>
      <c r="F15" s="1"/>
      <c r="G15" s="1"/>
      <c r="H15" s="1" t="str">
        <f>IF(OR($G15="Need data",$G15="NS",$G15="NF",$G15&lt;=$P$2),"","V.L.N.")</f>
        <v/>
      </c>
      <c r="I15" s="1"/>
      <c r="J15" s="1"/>
      <c r="K15" s="1"/>
      <c r="L15" s="1"/>
      <c r="M15" s="42"/>
      <c r="N15" s="4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"/>
      <c r="B16" s="1"/>
      <c r="C16" s="1"/>
      <c r="D16" s="1"/>
      <c r="E16" s="1"/>
      <c r="F16" s="1"/>
      <c r="G16" s="1"/>
      <c r="H16" s="1" t="str">
        <f t="shared" ref="H16:H17" si="5">IF(OR($G16="Need data",$G16="NS",$G16="NF",$G16&lt;=$Q$2),"","V.L.N.")</f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/>
      <c r="B17" s="1"/>
      <c r="C17" s="1"/>
      <c r="D17" s="1"/>
      <c r="E17" s="1"/>
      <c r="F17" s="1"/>
      <c r="G17" s="1"/>
      <c r="H17" s="1" t="str">
        <f t="shared" si="5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/>
      <c r="B18" s="1"/>
      <c r="C18" s="1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34"/>
      <c r="B24" s="3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35"/>
      <c r="B25" s="3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37"/>
      <c r="B26" s="3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37"/>
      <c r="B27" s="3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34"/>
      <c r="B28" s="3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</sheetData>
  <mergeCells count="5">
    <mergeCell ref="M15:N15"/>
    <mergeCell ref="B4:N4"/>
    <mergeCell ref="B5:N5"/>
    <mergeCell ref="B1:N1"/>
    <mergeCell ref="B3:N3"/>
  </mergeCells>
  <printOptions horizontalCentered="1" verticalCentered="1"/>
  <pageMargins left="0.70866141732283472" right="0.70866141732283472" top="0.74803149606299213" bottom="0.74803149606299213" header="0" footer="0"/>
  <pageSetup paperSize="9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AE998"/>
  <sheetViews>
    <sheetView workbookViewId="0">
      <selection activeCell="G17" sqref="G17"/>
    </sheetView>
  </sheetViews>
  <sheetFormatPr defaultColWidth="14.42578125" defaultRowHeight="15.75" customHeight="1"/>
  <cols>
    <col min="1" max="1" width="3.85546875" customWidth="1"/>
    <col min="2" max="2" width="9.42578125" customWidth="1"/>
    <col min="3" max="4" width="23.5703125" customWidth="1"/>
    <col min="5" max="5" width="11.85546875" customWidth="1"/>
    <col min="6" max="6" width="12.5703125" customWidth="1"/>
    <col min="7" max="7" width="12" customWidth="1"/>
    <col min="8" max="8" width="12" hidden="1" customWidth="1"/>
    <col min="11" max="11" width="0" hidden="1" customWidth="1"/>
    <col min="12" max="12" width="15.5703125" customWidth="1"/>
    <col min="13" max="13" width="5.7109375" bestFit="1" customWidth="1"/>
    <col min="14" max="14" width="12.85546875" bestFit="1" customWidth="1"/>
    <col min="15" max="15" width="14.42578125" hidden="1"/>
    <col min="16" max="17" width="0" hidden="1" customWidth="1"/>
  </cols>
  <sheetData>
    <row r="1" spans="1:31" ht="84.75" customHeight="1">
      <c r="A1" s="1"/>
      <c r="B1" s="48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  <c r="Q2" s="5">
        <v>0.18402777777777779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/>
      <c r="B3" s="4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"/>
      <c r="P3" s="6" t="s">
        <v>1</v>
      </c>
      <c r="Q3" s="6">
        <v>1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44" t="s">
        <v>52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/>
      <c r="B5" s="45" t="s">
        <v>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3.5" thickBot="1">
      <c r="A6" s="1"/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5.25" customHeight="1" thickBot="1">
      <c r="A7" s="1"/>
      <c r="B7" s="87" t="s">
        <v>5</v>
      </c>
      <c r="C7" s="88" t="s">
        <v>11</v>
      </c>
      <c r="D7" s="88" t="s">
        <v>7</v>
      </c>
      <c r="E7" s="88" t="s">
        <v>8</v>
      </c>
      <c r="F7" s="88" t="s">
        <v>9</v>
      </c>
      <c r="G7" s="88" t="s">
        <v>10</v>
      </c>
      <c r="H7" s="88" t="str">
        <f>CONCATENATE("Laiko limitas ",TEXT(Q2,"hh:mm:ss"))</f>
        <v>Laiko limitas 04:25:00</v>
      </c>
      <c r="I7" s="88" t="s">
        <v>12</v>
      </c>
      <c r="J7" s="88" t="s">
        <v>13</v>
      </c>
      <c r="K7" s="88" t="s">
        <v>17</v>
      </c>
      <c r="L7" s="88" t="s">
        <v>15</v>
      </c>
      <c r="M7" s="89" t="s">
        <v>16</v>
      </c>
      <c r="N7" s="90" t="s">
        <v>19</v>
      </c>
      <c r="O7" s="49"/>
      <c r="P7" s="11" t="s">
        <v>20</v>
      </c>
      <c r="Q7" s="11" t="s">
        <v>21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2"/>
      <c r="B8" s="81" t="s">
        <v>23</v>
      </c>
      <c r="C8" s="82" t="s">
        <v>26</v>
      </c>
      <c r="D8" s="83" t="s">
        <v>27</v>
      </c>
      <c r="E8" s="91">
        <v>0.37083333333333335</v>
      </c>
      <c r="F8" s="92">
        <v>0.48425925925925928</v>
      </c>
      <c r="G8" s="93">
        <f t="shared" ref="G8:G13" si="0">IF(OR($E8="",$F8=""),"Need data",IF($E8="NS","NS",IF($F8="NF","NF",$F8-$E8)))</f>
        <v>0.11342592592592593</v>
      </c>
      <c r="H8" s="93" t="str">
        <f t="shared" ref="H8:H17" si="1">IF(OR($G8="Need data",$G8="NS",$G8="NF",$G8&lt;=$Q$2),"","V.L.N.")</f>
        <v/>
      </c>
      <c r="I8" s="94">
        <v>0</v>
      </c>
      <c r="J8" s="95">
        <f t="shared" ref="J8:J13" si="2">I8*$P$8</f>
        <v>0</v>
      </c>
      <c r="K8" s="93">
        <v>0</v>
      </c>
      <c r="L8" s="93">
        <f t="shared" ref="L8:L13" si="3">IF(OR($E8="",$F8=""),"Need data",IF($E8="NS","NS",IF($F8="NF","NF",IF($H8="V.L.N.","V.L.N.",$G8+$J8+$K8))))</f>
        <v>0.11342592592592593</v>
      </c>
      <c r="M8" s="96">
        <v>1</v>
      </c>
      <c r="N8" s="97">
        <f t="shared" ref="N8:N13" si="4">O8*$Q$3</f>
        <v>60</v>
      </c>
      <c r="O8" s="50">
        <v>60</v>
      </c>
      <c r="P8" s="5">
        <v>3.472222222222222E-3</v>
      </c>
      <c r="Q8" s="5">
        <v>1.1805555555555555E-2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2"/>
      <c r="B9" s="81" t="s">
        <v>28</v>
      </c>
      <c r="C9" s="82" t="s">
        <v>29</v>
      </c>
      <c r="D9" s="83" t="s">
        <v>30</v>
      </c>
      <c r="E9" s="74">
        <v>0.36666666666666664</v>
      </c>
      <c r="F9" s="74">
        <v>0.48445601851851849</v>
      </c>
      <c r="G9" s="75">
        <f t="shared" si="0"/>
        <v>0.11778935185185185</v>
      </c>
      <c r="H9" s="75" t="str">
        <f t="shared" si="1"/>
        <v/>
      </c>
      <c r="I9" s="76">
        <v>0</v>
      </c>
      <c r="J9" s="77">
        <f t="shared" si="2"/>
        <v>0</v>
      </c>
      <c r="K9" s="75">
        <v>0</v>
      </c>
      <c r="L9" s="75">
        <f t="shared" si="3"/>
        <v>0.11778935185185185</v>
      </c>
      <c r="M9" s="79">
        <v>2</v>
      </c>
      <c r="N9" s="80">
        <f t="shared" si="4"/>
        <v>46</v>
      </c>
      <c r="O9" s="50">
        <v>46</v>
      </c>
      <c r="P9" s="25"/>
      <c r="Q9" s="2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2"/>
      <c r="B10" s="81" t="s">
        <v>31</v>
      </c>
      <c r="C10" s="82" t="s">
        <v>32</v>
      </c>
      <c r="D10" s="83" t="s">
        <v>33</v>
      </c>
      <c r="E10" s="74">
        <v>0.36875000000000002</v>
      </c>
      <c r="F10" s="74">
        <v>0.48550925925925925</v>
      </c>
      <c r="G10" s="75">
        <f t="shared" si="0"/>
        <v>0.11675925925925923</v>
      </c>
      <c r="H10" s="75" t="str">
        <f t="shared" si="1"/>
        <v/>
      </c>
      <c r="I10" s="76">
        <v>1</v>
      </c>
      <c r="J10" s="77">
        <f t="shared" si="2"/>
        <v>3.472222222222222E-3</v>
      </c>
      <c r="K10" s="75">
        <v>0</v>
      </c>
      <c r="L10" s="75">
        <f t="shared" si="3"/>
        <v>0.12023148148148145</v>
      </c>
      <c r="M10" s="79">
        <v>3</v>
      </c>
      <c r="N10" s="80">
        <f t="shared" si="4"/>
        <v>37</v>
      </c>
      <c r="O10" s="50">
        <v>37</v>
      </c>
      <c r="P10" s="2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12"/>
      <c r="B11" s="58" t="s">
        <v>34</v>
      </c>
      <c r="C11" s="23" t="s">
        <v>35</v>
      </c>
      <c r="D11" s="24" t="s">
        <v>36</v>
      </c>
      <c r="E11" s="14">
        <v>0.375</v>
      </c>
      <c r="F11" s="15">
        <v>0.5037962962962963</v>
      </c>
      <c r="G11" s="16">
        <f t="shared" si="0"/>
        <v>0.1287962962962963</v>
      </c>
      <c r="H11" s="16" t="str">
        <f t="shared" si="1"/>
        <v/>
      </c>
      <c r="I11" s="17">
        <v>0</v>
      </c>
      <c r="J11" s="18">
        <f t="shared" si="2"/>
        <v>0</v>
      </c>
      <c r="K11" s="16">
        <v>0</v>
      </c>
      <c r="L11" s="16">
        <f t="shared" si="3"/>
        <v>0.1287962962962963</v>
      </c>
      <c r="M11" s="20">
        <v>4</v>
      </c>
      <c r="N11" s="57">
        <f t="shared" si="4"/>
        <v>28</v>
      </c>
      <c r="O11" s="51">
        <v>28</v>
      </c>
      <c r="P11" s="2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2"/>
      <c r="B12" s="58" t="s">
        <v>22</v>
      </c>
      <c r="C12" s="23" t="s">
        <v>24</v>
      </c>
      <c r="D12" s="24" t="s">
        <v>25</v>
      </c>
      <c r="E12" s="13">
        <v>0.36458333333333331</v>
      </c>
      <c r="F12" s="13">
        <v>0.48865740740740743</v>
      </c>
      <c r="G12" s="16">
        <f t="shared" si="0"/>
        <v>0.12407407407407411</v>
      </c>
      <c r="H12" s="16" t="str">
        <f t="shared" si="1"/>
        <v/>
      </c>
      <c r="I12" s="17">
        <v>3</v>
      </c>
      <c r="J12" s="18">
        <f t="shared" si="2"/>
        <v>1.0416666666666666E-2</v>
      </c>
      <c r="K12" s="16">
        <v>0</v>
      </c>
      <c r="L12" s="16">
        <f t="shared" si="3"/>
        <v>0.13449074074074077</v>
      </c>
      <c r="M12" s="20">
        <v>5</v>
      </c>
      <c r="N12" s="57">
        <f t="shared" si="4"/>
        <v>19</v>
      </c>
      <c r="O12" s="51">
        <v>19</v>
      </c>
      <c r="P12" s="2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3.5" thickBot="1">
      <c r="A13" s="12"/>
      <c r="B13" s="60" t="s">
        <v>37</v>
      </c>
      <c r="C13" s="61" t="s">
        <v>38</v>
      </c>
      <c r="D13" s="62" t="s">
        <v>39</v>
      </c>
      <c r="E13" s="63">
        <v>0.37291666666666667</v>
      </c>
      <c r="F13" s="84">
        <v>0.51545138888888886</v>
      </c>
      <c r="G13" s="64">
        <f t="shared" si="0"/>
        <v>0.14253472222222219</v>
      </c>
      <c r="H13" s="64" t="str">
        <f t="shared" si="1"/>
        <v/>
      </c>
      <c r="I13" s="65">
        <v>0</v>
      </c>
      <c r="J13" s="66">
        <f t="shared" si="2"/>
        <v>0</v>
      </c>
      <c r="K13" s="64">
        <v>0</v>
      </c>
      <c r="L13" s="64">
        <f t="shared" si="3"/>
        <v>0.14253472222222219</v>
      </c>
      <c r="M13" s="68">
        <v>6</v>
      </c>
      <c r="N13" s="85">
        <f t="shared" si="4"/>
        <v>10</v>
      </c>
      <c r="O13" s="52">
        <v>10</v>
      </c>
      <c r="P13" s="2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/>
      <c r="B14" s="1"/>
      <c r="C14" s="1"/>
      <c r="D14" s="1"/>
      <c r="E14" s="1"/>
      <c r="F14" s="1"/>
      <c r="G14" s="1"/>
      <c r="H14" s="1" t="str">
        <f t="shared" si="1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/>
      <c r="B15" s="1"/>
      <c r="C15" s="1"/>
      <c r="D15" s="1"/>
      <c r="E15" s="1"/>
      <c r="F15" s="1"/>
      <c r="G15" s="1"/>
      <c r="H15" s="1" t="str">
        <f t="shared" si="1"/>
        <v/>
      </c>
      <c r="I15" s="1"/>
      <c r="J15" s="1"/>
      <c r="K15" s="1"/>
      <c r="L15" s="1"/>
      <c r="M15" s="42"/>
      <c r="N15" s="4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2" t="s">
        <v>40</v>
      </c>
      <c r="B16" s="12"/>
      <c r="C16" s="1"/>
      <c r="D16" s="1"/>
      <c r="E16" s="1"/>
      <c r="F16" s="1"/>
      <c r="G16" s="1"/>
      <c r="H16" s="1" t="str">
        <f t="shared" si="1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/>
      <c r="B17" s="1"/>
      <c r="C17" s="1"/>
      <c r="D17" s="1"/>
      <c r="E17" s="1"/>
      <c r="F17" s="1"/>
      <c r="G17" s="1"/>
      <c r="H17" s="1" t="str">
        <f t="shared" si="1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</sheetData>
  <mergeCells count="5">
    <mergeCell ref="M15:N15"/>
    <mergeCell ref="B4:N4"/>
    <mergeCell ref="B5:N5"/>
    <mergeCell ref="B1:N1"/>
    <mergeCell ref="B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AE998"/>
  <sheetViews>
    <sheetView workbookViewId="0">
      <selection activeCell="I27" sqref="I27"/>
    </sheetView>
  </sheetViews>
  <sheetFormatPr defaultColWidth="14.42578125" defaultRowHeight="15.75" customHeight="1"/>
  <cols>
    <col min="1" max="1" width="3.85546875" customWidth="1"/>
    <col min="2" max="2" width="9.42578125" customWidth="1"/>
    <col min="3" max="4" width="23.5703125" customWidth="1"/>
    <col min="5" max="5" width="11.85546875" customWidth="1"/>
    <col min="6" max="6" width="12.5703125" customWidth="1"/>
    <col min="7" max="7" width="12" customWidth="1"/>
    <col min="8" max="8" width="12" hidden="1" customWidth="1"/>
    <col min="11" max="11" width="0" hidden="1" customWidth="1"/>
    <col min="12" max="12" width="15.5703125" customWidth="1"/>
    <col min="13" max="13" width="5.7109375" bestFit="1" customWidth="1"/>
    <col min="14" max="14" width="12.85546875" bestFit="1" customWidth="1"/>
    <col min="15" max="15" width="14.42578125" hidden="1"/>
    <col min="16" max="17" width="0" hidden="1" customWidth="1"/>
  </cols>
  <sheetData>
    <row r="1" spans="1:31" ht="84.75" customHeight="1">
      <c r="A1" s="1"/>
      <c r="B1" s="48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  <c r="Q2" s="5">
        <v>0.14583333333333334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/>
      <c r="B3" s="4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"/>
      <c r="P3" s="6" t="s">
        <v>1</v>
      </c>
      <c r="Q3" s="6">
        <v>1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44" t="s">
        <v>52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/>
      <c r="B5" s="45" t="s">
        <v>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3.5" thickBot="1">
      <c r="A6" s="1"/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5.25" customHeight="1" thickBot="1">
      <c r="A7" s="1"/>
      <c r="B7" s="87" t="s">
        <v>5</v>
      </c>
      <c r="C7" s="88" t="s">
        <v>11</v>
      </c>
      <c r="D7" s="88" t="s">
        <v>7</v>
      </c>
      <c r="E7" s="88" t="s">
        <v>8</v>
      </c>
      <c r="F7" s="88" t="s">
        <v>9</v>
      </c>
      <c r="G7" s="88" t="s">
        <v>10</v>
      </c>
      <c r="H7" s="88" t="str">
        <f>CONCATENATE("Laiko limitas ",TEXT(Q2,"hh:mm:ss"))</f>
        <v>Laiko limitas 03:30:00</v>
      </c>
      <c r="I7" s="88" t="s">
        <v>12</v>
      </c>
      <c r="J7" s="88" t="s">
        <v>13</v>
      </c>
      <c r="K7" s="88" t="s">
        <v>17</v>
      </c>
      <c r="L7" s="88" t="s">
        <v>15</v>
      </c>
      <c r="M7" s="89" t="s">
        <v>16</v>
      </c>
      <c r="N7" s="90" t="s">
        <v>19</v>
      </c>
      <c r="O7" s="49"/>
      <c r="P7" s="11" t="s">
        <v>20</v>
      </c>
      <c r="Q7" s="11" t="s">
        <v>21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2"/>
      <c r="B8" s="81" t="s">
        <v>22</v>
      </c>
      <c r="C8" s="82" t="s">
        <v>24</v>
      </c>
      <c r="D8" s="83" t="s">
        <v>25</v>
      </c>
      <c r="E8" s="91">
        <v>0.58958333333333335</v>
      </c>
      <c r="F8" s="92">
        <v>0.68244212962962958</v>
      </c>
      <c r="G8" s="93">
        <f t="shared" ref="G8:G13" si="0">IF(OR($E8="",$F8=""),"Need data",IF($E8="NS","NS",IF($F8="NF","NF",$F8-$E8)))</f>
        <v>9.2858796296296231E-2</v>
      </c>
      <c r="H8" s="93" t="str">
        <f t="shared" ref="H8:H17" si="1">IF(OR($G8="Need data",$G8="NS",$G8="NF",$G8&lt;=$Q$2),"","V.L.N.")</f>
        <v/>
      </c>
      <c r="I8" s="94">
        <v>0</v>
      </c>
      <c r="J8" s="95">
        <f t="shared" ref="J8:J13" si="2">I8*$P$8</f>
        <v>0</v>
      </c>
      <c r="K8" s="93">
        <v>0</v>
      </c>
      <c r="L8" s="93">
        <f t="shared" ref="L8:L13" si="3">IF(OR($E8="",$F8=""),"Need data",IF($E8="NS","NS",IF($F8="NF","NF",IF($H8="V.L.N.","V.L.N.",$G8+$J8+$K8))))</f>
        <v>9.2858796296296231E-2</v>
      </c>
      <c r="M8" s="96">
        <v>1</v>
      </c>
      <c r="N8" s="97">
        <f t="shared" ref="N8:N13" si="4">O8*$Q$3</f>
        <v>60</v>
      </c>
      <c r="O8" s="50">
        <v>60</v>
      </c>
      <c r="P8" s="5">
        <v>3.472222222222222E-3</v>
      </c>
      <c r="Q8" s="5">
        <v>1.1805555555555555E-2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2"/>
      <c r="B9" s="81" t="s">
        <v>28</v>
      </c>
      <c r="C9" s="82" t="s">
        <v>29</v>
      </c>
      <c r="D9" s="83" t="s">
        <v>30</v>
      </c>
      <c r="E9" s="74">
        <v>0.58750000000000002</v>
      </c>
      <c r="F9" s="74">
        <v>0.6806712962962963</v>
      </c>
      <c r="G9" s="75">
        <f t="shared" si="0"/>
        <v>9.317129629629628E-2</v>
      </c>
      <c r="H9" s="75" t="str">
        <f t="shared" si="1"/>
        <v/>
      </c>
      <c r="I9" s="76">
        <v>0</v>
      </c>
      <c r="J9" s="77">
        <f t="shared" si="2"/>
        <v>0</v>
      </c>
      <c r="K9" s="75">
        <v>0</v>
      </c>
      <c r="L9" s="75">
        <f t="shared" si="3"/>
        <v>9.317129629629628E-2</v>
      </c>
      <c r="M9" s="79">
        <v>2</v>
      </c>
      <c r="N9" s="80">
        <f t="shared" si="4"/>
        <v>46</v>
      </c>
      <c r="O9" s="50">
        <v>46</v>
      </c>
      <c r="P9" s="25"/>
      <c r="Q9" s="2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2"/>
      <c r="B10" s="81" t="s">
        <v>34</v>
      </c>
      <c r="C10" s="82" t="s">
        <v>35</v>
      </c>
      <c r="D10" s="83" t="s">
        <v>36</v>
      </c>
      <c r="E10" s="73">
        <v>0.59166666666666667</v>
      </c>
      <c r="F10" s="99">
        <v>0.68614583333333334</v>
      </c>
      <c r="G10" s="75">
        <f t="shared" si="0"/>
        <v>9.447916666666667E-2</v>
      </c>
      <c r="H10" s="75" t="str">
        <f t="shared" si="1"/>
        <v/>
      </c>
      <c r="I10" s="76">
        <v>0</v>
      </c>
      <c r="J10" s="77">
        <f t="shared" si="2"/>
        <v>0</v>
      </c>
      <c r="K10" s="75">
        <v>0</v>
      </c>
      <c r="L10" s="75">
        <f t="shared" si="3"/>
        <v>9.447916666666667E-2</v>
      </c>
      <c r="M10" s="79">
        <v>3</v>
      </c>
      <c r="N10" s="80">
        <f t="shared" si="4"/>
        <v>37</v>
      </c>
      <c r="O10" s="50">
        <v>37</v>
      </c>
      <c r="P10" s="2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12"/>
      <c r="B11" s="58" t="s">
        <v>31</v>
      </c>
      <c r="C11" s="23" t="s">
        <v>32</v>
      </c>
      <c r="D11" s="24" t="s">
        <v>33</v>
      </c>
      <c r="E11" s="14">
        <v>0.5854166666666667</v>
      </c>
      <c r="F11" s="14">
        <v>0.68096064814814816</v>
      </c>
      <c r="G11" s="16">
        <f t="shared" si="0"/>
        <v>9.5543981481481466E-2</v>
      </c>
      <c r="H11" s="16" t="str">
        <f t="shared" si="1"/>
        <v/>
      </c>
      <c r="I11" s="17">
        <v>0</v>
      </c>
      <c r="J11" s="18">
        <f t="shared" si="2"/>
        <v>0</v>
      </c>
      <c r="K11" s="16">
        <v>0</v>
      </c>
      <c r="L11" s="16">
        <f t="shared" si="3"/>
        <v>9.5543981481481466E-2</v>
      </c>
      <c r="M11" s="20">
        <v>4</v>
      </c>
      <c r="N11" s="57">
        <f t="shared" si="4"/>
        <v>28</v>
      </c>
      <c r="O11" s="51">
        <v>28</v>
      </c>
      <c r="P11" s="2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2"/>
      <c r="B12" s="58" t="s">
        <v>37</v>
      </c>
      <c r="C12" s="23" t="s">
        <v>38</v>
      </c>
      <c r="D12" s="24" t="s">
        <v>39</v>
      </c>
      <c r="E12" s="14">
        <v>0.59375</v>
      </c>
      <c r="F12" s="15">
        <v>0.69068287037037035</v>
      </c>
      <c r="G12" s="16">
        <f t="shared" si="0"/>
        <v>9.693287037037035E-2</v>
      </c>
      <c r="H12" s="16" t="str">
        <f t="shared" si="1"/>
        <v/>
      </c>
      <c r="I12" s="17">
        <v>0</v>
      </c>
      <c r="J12" s="18">
        <f t="shared" si="2"/>
        <v>0</v>
      </c>
      <c r="K12" s="16">
        <v>0</v>
      </c>
      <c r="L12" s="16">
        <f t="shared" si="3"/>
        <v>9.693287037037035E-2</v>
      </c>
      <c r="M12" s="20">
        <v>5</v>
      </c>
      <c r="N12" s="57">
        <f t="shared" si="4"/>
        <v>19</v>
      </c>
      <c r="O12" s="51">
        <v>19</v>
      </c>
      <c r="P12" s="2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3.5" thickBot="1">
      <c r="A13" s="12"/>
      <c r="B13" s="60" t="s">
        <v>23</v>
      </c>
      <c r="C13" s="61" t="s">
        <v>26</v>
      </c>
      <c r="D13" s="62" t="s">
        <v>27</v>
      </c>
      <c r="E13" s="98">
        <v>0.58333333333333337</v>
      </c>
      <c r="F13" s="98">
        <v>0.67881944444444442</v>
      </c>
      <c r="G13" s="64">
        <f t="shared" si="0"/>
        <v>9.5486111111111049E-2</v>
      </c>
      <c r="H13" s="64" t="str">
        <f t="shared" si="1"/>
        <v/>
      </c>
      <c r="I13" s="65">
        <v>1</v>
      </c>
      <c r="J13" s="66">
        <f t="shared" si="2"/>
        <v>3.472222222222222E-3</v>
      </c>
      <c r="K13" s="64">
        <v>0</v>
      </c>
      <c r="L13" s="64">
        <f t="shared" si="3"/>
        <v>9.8958333333333273E-2</v>
      </c>
      <c r="M13" s="68">
        <v>6</v>
      </c>
      <c r="N13" s="85">
        <f t="shared" si="4"/>
        <v>10</v>
      </c>
      <c r="O13" s="52">
        <v>10</v>
      </c>
      <c r="P13" s="2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/>
      <c r="B14" s="1"/>
      <c r="C14" s="1"/>
      <c r="D14" s="1"/>
      <c r="E14" s="1"/>
      <c r="F14" s="1"/>
      <c r="G14" s="1"/>
      <c r="H14" s="1" t="str">
        <f t="shared" si="1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/>
      <c r="B15" s="1"/>
      <c r="C15" s="1"/>
      <c r="D15" s="1"/>
      <c r="E15" s="1"/>
      <c r="F15" s="1"/>
      <c r="G15" s="1"/>
      <c r="H15" s="1" t="str">
        <f t="shared" si="1"/>
        <v/>
      </c>
      <c r="I15" s="1"/>
      <c r="J15" s="1"/>
      <c r="K15" s="1"/>
      <c r="L15" s="1"/>
      <c r="M15" s="42"/>
      <c r="N15" s="4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2" t="s">
        <v>40</v>
      </c>
      <c r="B16" s="12"/>
      <c r="C16" s="1"/>
      <c r="D16" s="1"/>
      <c r="E16" s="1"/>
      <c r="F16" s="1"/>
      <c r="G16" s="1"/>
      <c r="H16" s="1" t="str">
        <f t="shared" si="1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/>
      <c r="B17" s="1"/>
      <c r="C17" s="1"/>
      <c r="D17" s="1"/>
      <c r="E17" s="1"/>
      <c r="F17" s="1"/>
      <c r="G17" s="1"/>
      <c r="H17" s="1" t="str">
        <f t="shared" si="1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</sheetData>
  <mergeCells count="5">
    <mergeCell ref="M15:N15"/>
    <mergeCell ref="B4:N4"/>
    <mergeCell ref="B5:N5"/>
    <mergeCell ref="B1:N1"/>
    <mergeCell ref="B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AA994"/>
  <sheetViews>
    <sheetView tabSelected="1" workbookViewId="0">
      <selection activeCell="E40" sqref="E40"/>
    </sheetView>
  </sheetViews>
  <sheetFormatPr defaultColWidth="14.42578125" defaultRowHeight="15.75" customHeight="1"/>
  <cols>
    <col min="1" max="1" width="3.85546875" customWidth="1"/>
    <col min="2" max="2" width="9.42578125" customWidth="1"/>
    <col min="3" max="3" width="15.28515625" customWidth="1"/>
    <col min="4" max="5" width="23.5703125" customWidth="1"/>
    <col min="6" max="7" width="11.85546875" customWidth="1"/>
    <col min="8" max="8" width="12.5703125" customWidth="1"/>
    <col min="10" max="10" width="14.42578125" hidden="1"/>
  </cols>
  <sheetData>
    <row r="1" spans="1:27" ht="84.75" customHeight="1">
      <c r="A1" s="1"/>
      <c r="B1" s="48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/>
      <c r="B3" s="47"/>
      <c r="C3" s="43"/>
      <c r="D3" s="43"/>
      <c r="E3" s="43"/>
      <c r="F3" s="43"/>
      <c r="G3" s="43"/>
      <c r="H3" s="43"/>
      <c r="I3" s="43"/>
      <c r="J3" s="43"/>
      <c r="K3" s="43"/>
      <c r="L3" s="6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44" t="s">
        <v>52</v>
      </c>
      <c r="C4" s="43"/>
      <c r="D4" s="43"/>
      <c r="E4" s="43"/>
      <c r="F4" s="43"/>
      <c r="G4" s="43"/>
      <c r="H4" s="43"/>
      <c r="I4" s="43"/>
      <c r="J4" s="43"/>
      <c r="K4" s="4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45" t="s">
        <v>41</v>
      </c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9"/>
      <c r="C6" s="9"/>
      <c r="D6" s="9"/>
      <c r="E6" s="9"/>
      <c r="F6" s="9"/>
      <c r="G6" s="9"/>
      <c r="H6" s="9"/>
      <c r="I6" s="10"/>
      <c r="J6" s="10"/>
      <c r="K6" s="1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5.25" customHeight="1" thickBot="1">
      <c r="A7" s="1"/>
      <c r="B7" s="87" t="s">
        <v>5</v>
      </c>
      <c r="C7" s="88" t="s">
        <v>42</v>
      </c>
      <c r="D7" s="88" t="s">
        <v>11</v>
      </c>
      <c r="E7" s="88" t="s">
        <v>7</v>
      </c>
      <c r="F7" s="88" t="s">
        <v>43</v>
      </c>
      <c r="G7" s="88" t="s">
        <v>44</v>
      </c>
      <c r="H7" s="88" t="s">
        <v>45</v>
      </c>
      <c r="I7" s="88" t="s">
        <v>46</v>
      </c>
      <c r="J7" s="88" t="s">
        <v>47</v>
      </c>
      <c r="K7" s="103" t="s">
        <v>16</v>
      </c>
      <c r="L7" s="11"/>
      <c r="M7" s="1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 hidden="1">
      <c r="A8" s="1"/>
      <c r="B8" s="22" t="s">
        <v>34</v>
      </c>
      <c r="C8" s="39" t="s">
        <v>48</v>
      </c>
      <c r="D8" s="23" t="s">
        <v>35</v>
      </c>
      <c r="E8" s="24" t="s">
        <v>36</v>
      </c>
      <c r="F8" s="100">
        <f>VLOOKUP($B8,'GR5 Rezervatas'!$B$8:$N$13,13,FALSE)</f>
        <v>10</v>
      </c>
      <c r="G8" s="100">
        <f>VLOOKUP($B8,'OR1'!$B$8:$N$13,13,FALSE)</f>
        <v>28</v>
      </c>
      <c r="H8" s="100">
        <f>VLOOKUP($B8,'OR2'!$B$8:$N$13,13,FALSE)</f>
        <v>37</v>
      </c>
      <c r="I8" s="100">
        <f t="shared" ref="I8:I13" si="0">SUM(F8:H8)</f>
        <v>75</v>
      </c>
      <c r="J8" s="100">
        <f t="shared" ref="J8:J13" si="1">COUNTIF(F8:H8,"NS")</f>
        <v>0</v>
      </c>
      <c r="K8" s="86">
        <v>1</v>
      </c>
      <c r="L8" s="5"/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hidden="1">
      <c r="A9" s="1"/>
      <c r="B9" s="22" t="s">
        <v>22</v>
      </c>
      <c r="C9" s="38" t="s">
        <v>49</v>
      </c>
      <c r="D9" s="23" t="s">
        <v>24</v>
      </c>
      <c r="E9" s="24" t="s">
        <v>25</v>
      </c>
      <c r="F9" s="21">
        <f>VLOOKUP($B9,'GR5 Rezervatas'!$B$8:$N$13,13,FALSE)</f>
        <v>60</v>
      </c>
      <c r="G9" s="21">
        <f>VLOOKUP($B9,'OR1'!$B$8:$N$13,13,FALSE)</f>
        <v>19</v>
      </c>
      <c r="H9" s="21">
        <f>VLOOKUP($B9,'OR2'!$B$8:$N$13,13,FALSE)</f>
        <v>60</v>
      </c>
      <c r="I9" s="21">
        <f t="shared" si="0"/>
        <v>139</v>
      </c>
      <c r="J9" s="21">
        <f t="shared" si="1"/>
        <v>0</v>
      </c>
      <c r="K9" s="20">
        <v>2</v>
      </c>
      <c r="L9" s="25"/>
      <c r="M9" s="2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hidden="1">
      <c r="A10" s="1"/>
      <c r="B10" s="22" t="s">
        <v>28</v>
      </c>
      <c r="C10" s="39" t="s">
        <v>50</v>
      </c>
      <c r="D10" s="23" t="s">
        <v>29</v>
      </c>
      <c r="E10" s="24" t="s">
        <v>30</v>
      </c>
      <c r="F10" s="21">
        <f>VLOOKUP($B10,'GR5 Rezervatas'!$B$8:$N$13,13,FALSE)</f>
        <v>46</v>
      </c>
      <c r="G10" s="21">
        <f>VLOOKUP($B10,'OR1'!$B$8:$N$13,13,FALSE)</f>
        <v>46</v>
      </c>
      <c r="H10" s="21">
        <f>VLOOKUP($B10,'OR2'!$B$8:$N$13,13,FALSE)</f>
        <v>46</v>
      </c>
      <c r="I10" s="21">
        <f t="shared" si="0"/>
        <v>138</v>
      </c>
      <c r="J10" s="21">
        <f t="shared" si="1"/>
        <v>0</v>
      </c>
      <c r="K10" s="20">
        <v>3</v>
      </c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 hidden="1">
      <c r="A11" s="1"/>
      <c r="B11" s="22" t="s">
        <v>23</v>
      </c>
      <c r="C11" s="39" t="s">
        <v>51</v>
      </c>
      <c r="D11" s="23" t="s">
        <v>26</v>
      </c>
      <c r="E11" s="24" t="s">
        <v>27</v>
      </c>
      <c r="F11" s="21">
        <f>VLOOKUP($B11,'GR5 Rezervatas'!$B$8:$N$13,13,FALSE)</f>
        <v>28</v>
      </c>
      <c r="G11" s="21">
        <f>VLOOKUP($B11,'OR1'!$B$8:$N$13,13,FALSE)</f>
        <v>60</v>
      </c>
      <c r="H11" s="21">
        <f>VLOOKUP($B11,'OR2'!$B$8:$N$13,13,FALSE)</f>
        <v>10</v>
      </c>
      <c r="I11" s="21">
        <f t="shared" si="0"/>
        <v>98</v>
      </c>
      <c r="J11" s="21">
        <f t="shared" si="1"/>
        <v>0</v>
      </c>
      <c r="K11" s="20">
        <v>4</v>
      </c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hidden="1">
      <c r="A12" s="1"/>
      <c r="B12" s="22" t="s">
        <v>31</v>
      </c>
      <c r="C12" s="39"/>
      <c r="D12" s="23" t="s">
        <v>32</v>
      </c>
      <c r="E12" s="24" t="s">
        <v>33</v>
      </c>
      <c r="F12" s="21">
        <f>VLOOKUP($B12,'GR5 Rezervatas'!$B$8:$N$13,13,FALSE)</f>
        <v>37</v>
      </c>
      <c r="G12" s="21">
        <f>VLOOKUP($B12,'OR1'!$B$8:$N$13,13,FALSE)</f>
        <v>37</v>
      </c>
      <c r="H12" s="21">
        <f>VLOOKUP($B12,'OR2'!$B$8:$N$13,13,FALSE)</f>
        <v>28</v>
      </c>
      <c r="I12" s="21">
        <f t="shared" si="0"/>
        <v>102</v>
      </c>
      <c r="J12" s="21">
        <f t="shared" si="1"/>
        <v>0</v>
      </c>
      <c r="K12" s="20">
        <v>5</v>
      </c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hidden="1">
      <c r="A13" s="1"/>
      <c r="B13" s="22" t="s">
        <v>37</v>
      </c>
      <c r="C13" s="39"/>
      <c r="D13" s="23" t="s">
        <v>38</v>
      </c>
      <c r="E13" s="24" t="s">
        <v>39</v>
      </c>
      <c r="F13" s="21">
        <f>VLOOKUP($B13,'GR5 Rezervatas'!$B$8:$N$13,13,FALSE)</f>
        <v>19</v>
      </c>
      <c r="G13" s="21">
        <f>VLOOKUP($B13,'OR1'!$B$8:$N$13,13,FALSE)</f>
        <v>10</v>
      </c>
      <c r="H13" s="21">
        <f>VLOOKUP($B13,'OR2'!$B$8:$N$13,13,FALSE)</f>
        <v>19</v>
      </c>
      <c r="I13" s="21">
        <f t="shared" si="0"/>
        <v>48</v>
      </c>
      <c r="J13" s="21">
        <f t="shared" si="1"/>
        <v>0</v>
      </c>
      <c r="K13" s="20">
        <v>6</v>
      </c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hidden="1">
      <c r="A15" s="1"/>
      <c r="B15" s="1"/>
      <c r="C15" s="1"/>
      <c r="D15" s="1"/>
      <c r="E15" s="1"/>
      <c r="F15" s="1"/>
      <c r="G15" s="1"/>
      <c r="H15" s="1"/>
      <c r="I15" s="42">
        <f ca="1">NOW()</f>
        <v>43389.704401041665</v>
      </c>
      <c r="J15" s="43"/>
      <c r="K15" s="4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1"/>
      <c r="B17" s="110" t="s">
        <v>22</v>
      </c>
      <c r="C17" s="111" t="s">
        <v>49</v>
      </c>
      <c r="D17" s="112" t="s">
        <v>24</v>
      </c>
      <c r="E17" s="112" t="s">
        <v>25</v>
      </c>
      <c r="F17" s="112">
        <v>60</v>
      </c>
      <c r="G17" s="112">
        <v>19</v>
      </c>
      <c r="H17" s="112">
        <v>60</v>
      </c>
      <c r="I17" s="112">
        <v>139</v>
      </c>
      <c r="J17" s="112">
        <v>0</v>
      </c>
      <c r="K17" s="113">
        <v>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>
      <c r="A18" s="1"/>
      <c r="B18" s="114" t="s">
        <v>28</v>
      </c>
      <c r="C18" s="115" t="s">
        <v>50</v>
      </c>
      <c r="D18" s="116" t="s">
        <v>29</v>
      </c>
      <c r="E18" s="116" t="s">
        <v>30</v>
      </c>
      <c r="F18" s="116">
        <v>46</v>
      </c>
      <c r="G18" s="116">
        <v>46</v>
      </c>
      <c r="H18" s="116">
        <v>46</v>
      </c>
      <c r="I18" s="116">
        <v>138</v>
      </c>
      <c r="J18" s="116">
        <v>0</v>
      </c>
      <c r="K18" s="117">
        <v>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1"/>
      <c r="B19" s="114" t="s">
        <v>31</v>
      </c>
      <c r="C19" s="115"/>
      <c r="D19" s="116" t="s">
        <v>32</v>
      </c>
      <c r="E19" s="116" t="s">
        <v>33</v>
      </c>
      <c r="F19" s="116">
        <v>37</v>
      </c>
      <c r="G19" s="116">
        <v>37</v>
      </c>
      <c r="H19" s="116">
        <v>28</v>
      </c>
      <c r="I19" s="116">
        <v>102</v>
      </c>
      <c r="J19" s="116">
        <v>0</v>
      </c>
      <c r="K19" s="117">
        <v>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1"/>
      <c r="B20" s="104" t="s">
        <v>23</v>
      </c>
      <c r="C20" s="40" t="s">
        <v>51</v>
      </c>
      <c r="D20" s="41" t="s">
        <v>26</v>
      </c>
      <c r="E20" s="41" t="s">
        <v>27</v>
      </c>
      <c r="F20" s="41">
        <v>28</v>
      </c>
      <c r="G20" s="41">
        <v>60</v>
      </c>
      <c r="H20" s="41">
        <v>10</v>
      </c>
      <c r="I20" s="41">
        <v>98</v>
      </c>
      <c r="J20" s="41">
        <v>0</v>
      </c>
      <c r="K20" s="105">
        <v>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1"/>
      <c r="B21" s="104" t="s">
        <v>34</v>
      </c>
      <c r="C21" s="40" t="s">
        <v>48</v>
      </c>
      <c r="D21" s="41" t="s">
        <v>35</v>
      </c>
      <c r="E21" s="41" t="s">
        <v>36</v>
      </c>
      <c r="F21" s="41">
        <v>10</v>
      </c>
      <c r="G21" s="41">
        <v>28</v>
      </c>
      <c r="H21" s="41">
        <v>37</v>
      </c>
      <c r="I21" s="41">
        <v>75</v>
      </c>
      <c r="J21" s="41">
        <v>0</v>
      </c>
      <c r="K21" s="105">
        <v>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 thickBot="1">
      <c r="A22" s="1"/>
      <c r="B22" s="106" t="s">
        <v>37</v>
      </c>
      <c r="C22" s="107"/>
      <c r="D22" s="108" t="s">
        <v>38</v>
      </c>
      <c r="E22" s="108" t="s">
        <v>39</v>
      </c>
      <c r="F22" s="108">
        <v>19</v>
      </c>
      <c r="G22" s="108">
        <v>10</v>
      </c>
      <c r="H22" s="108">
        <v>19</v>
      </c>
      <c r="I22" s="108">
        <v>48</v>
      </c>
      <c r="J22" s="108">
        <v>0</v>
      </c>
      <c r="K22" s="109">
        <v>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1"/>
      <c r="B23" s="101"/>
      <c r="C23" s="101"/>
      <c r="D23" s="102"/>
      <c r="E23" s="102"/>
      <c r="F23" s="102"/>
      <c r="G23" s="102"/>
      <c r="H23" s="102"/>
      <c r="I23" s="102"/>
      <c r="J23" s="102"/>
      <c r="K23" s="5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1"/>
      <c r="B25" s="1"/>
      <c r="C25" s="1"/>
      <c r="D25" s="1"/>
      <c r="E25" s="1"/>
      <c r="F25" s="1"/>
      <c r="G25" s="1"/>
      <c r="H25" s="1"/>
      <c r="I25" s="42"/>
      <c r="J25" s="43"/>
      <c r="K25" s="4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</sheetData>
  <mergeCells count="6">
    <mergeCell ref="I15:K15"/>
    <mergeCell ref="I25:K25"/>
    <mergeCell ref="B4:K4"/>
    <mergeCell ref="B5:K5"/>
    <mergeCell ref="B1:K1"/>
    <mergeCell ref="B3:K3"/>
  </mergeCells>
  <hyperlinks>
    <hyperlink ref="C9" r:id="rId1"/>
    <hyperlink ref="C17" r:id="rId2"/>
  </hyperlinks>
  <printOptions horizontalCentered="1"/>
  <pageMargins left="0.7" right="0.7" top="0.75" bottom="0.75" header="0" footer="0"/>
  <pageSetup paperSize="9" fitToHeight="0" pageOrder="overThenDown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GR5 Rezervatas</vt:lpstr>
      <vt:lpstr>OR1</vt:lpstr>
      <vt:lpstr>OR2</vt:lpstr>
      <vt:lpstr>Suvestine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Gediminas Grigaitis</dc:creator>
  <cp:lastModifiedBy>Windows User</cp:lastModifiedBy>
  <cp:lastPrinted>2018-10-16T13:54:40Z</cp:lastPrinted>
  <dcterms:created xsi:type="dcterms:W3CDTF">2018-10-16T13:51:49Z</dcterms:created>
  <dcterms:modified xsi:type="dcterms:W3CDTF">2018-10-16T13:56:19Z</dcterms:modified>
</cp:coreProperties>
</file>