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8340" tabRatio="712" firstSheet="1" activeTab="5"/>
  </bookViews>
  <sheets>
    <sheet name="REGISTRATION fill in" sheetId="1" r:id="rId1"/>
    <sheet name="JUDGYING fill in" sheetId="2" r:id="rId2"/>
    <sheet name="QUALIF MIDDLE REZ" sheetId="3" r:id="rId3"/>
    <sheet name="FINAL QUALIFICATION" sheetId="4" r:id="rId4"/>
    <sheet name="TOP 32" sheetId="5" r:id="rId5"/>
    <sheet name="Overall" sheetId="6" r:id="rId6"/>
    <sheet name="TOP 16" sheetId="7" r:id="rId7"/>
  </sheets>
  <definedNames>
    <definedName name="_xlnm.Print_Area" localSheetId="4">'TOP 32'!$A$1:$P$51</definedName>
  </definedNames>
  <calcPr fullCalcOnLoad="1"/>
</workbook>
</file>

<file path=xl/sharedStrings.xml><?xml version="1.0" encoding="utf-8"?>
<sst xmlns="http://schemas.openxmlformats.org/spreadsheetml/2006/main" count="326" uniqueCount="154">
  <si>
    <t>REGISTRATION</t>
  </si>
  <si>
    <t>Lietuvos drifto Street lygos 2 etapas</t>
  </si>
  <si>
    <t>No</t>
  </si>
  <si>
    <t>Name Surname</t>
  </si>
  <si>
    <t>Car</t>
  </si>
  <si>
    <t>Start No</t>
  </si>
  <si>
    <t>Banevičius</t>
  </si>
  <si>
    <t>Osadcij</t>
  </si>
  <si>
    <t>Duoplys</t>
  </si>
  <si>
    <t>Šmoilovas</t>
  </si>
  <si>
    <t>Liutkevičius</t>
  </si>
  <si>
    <t>Kolosovas</t>
  </si>
  <si>
    <t>Ramanauskas</t>
  </si>
  <si>
    <t>Stonkus</t>
  </si>
  <si>
    <t>Vilčinskas</t>
  </si>
  <si>
    <t>Keras</t>
  </si>
  <si>
    <t>Kontenis</t>
  </si>
  <si>
    <t>Paulavičius</t>
  </si>
  <si>
    <t>Vitkevičius</t>
  </si>
  <si>
    <t>Bareišis</t>
  </si>
  <si>
    <t>Bužavas</t>
  </si>
  <si>
    <t>Karklelis</t>
  </si>
  <si>
    <t>Šapnagis</t>
  </si>
  <si>
    <t>Uselis</t>
  </si>
  <si>
    <t>Budrys</t>
  </si>
  <si>
    <t>Šalkauskas</t>
  </si>
  <si>
    <t>Sadeckas</t>
  </si>
  <si>
    <t>Kilbovskis</t>
  </si>
  <si>
    <t>Čižikovas</t>
  </si>
  <si>
    <t>Klimas</t>
  </si>
  <si>
    <t>Jurčiukonis</t>
  </si>
  <si>
    <t>Petkevičius</t>
  </si>
  <si>
    <t>Burkša</t>
  </si>
  <si>
    <t>Cickevičius</t>
  </si>
  <si>
    <t>QUALIFICATION</t>
  </si>
  <si>
    <t>1 RUN</t>
  </si>
  <si>
    <t>2 RUN</t>
  </si>
  <si>
    <t>3 RUN</t>
  </si>
  <si>
    <t>Levickas</t>
  </si>
  <si>
    <t>Kulvinskas</t>
  </si>
  <si>
    <t>Kelpša</t>
  </si>
  <si>
    <t>QUALIFICATION RESULTS</t>
  </si>
  <si>
    <t>1 JUDGE</t>
  </si>
  <si>
    <t>Gerb. Levickas Gediminas</t>
  </si>
  <si>
    <t>2 JUDGE</t>
  </si>
  <si>
    <t>Gerb. Mantas Kulvinskas</t>
  </si>
  <si>
    <t>3 JUDGE</t>
  </si>
  <si>
    <t>Gerb. Kęstutis Kelpša</t>
  </si>
  <si>
    <t>SaRt No</t>
  </si>
  <si>
    <t>RUN 1</t>
  </si>
  <si>
    <t>RUN 2</t>
  </si>
  <si>
    <t>RUN 3</t>
  </si>
  <si>
    <t>FINAL</t>
  </si>
  <si>
    <t>FINAL QUALIFICATION RESULTS</t>
  </si>
  <si>
    <t>Vard</t>
  </si>
  <si>
    <t>autom</t>
  </si>
  <si>
    <t>rez</t>
  </si>
  <si>
    <t>by</t>
  </si>
  <si>
    <t>ca</t>
  </si>
  <si>
    <t>cb</t>
  </si>
  <si>
    <t>RESULT</t>
  </si>
  <si>
    <t>TOP 16</t>
  </si>
  <si>
    <t>Qvl
no</t>
  </si>
  <si>
    <t>NAME/CAR/COLOR</t>
  </si>
  <si>
    <t>1 pair</t>
  </si>
  <si>
    <t>TOP 8</t>
  </si>
  <si>
    <t>2 pair</t>
  </si>
  <si>
    <t>QUALIFICATION REZULTS</t>
  </si>
  <si>
    <t xml:space="preserve"> No</t>
  </si>
  <si>
    <t>TOP 4</t>
  </si>
  <si>
    <t>3 pair</t>
  </si>
  <si>
    <t>4 pair</t>
  </si>
  <si>
    <t>5 pair</t>
  </si>
  <si>
    <t>3 &amp; 4 places</t>
  </si>
  <si>
    <t>6 pair</t>
  </si>
  <si>
    <t>7 pair</t>
  </si>
  <si>
    <t>Final standing 1-4</t>
  </si>
  <si>
    <t>8 pair</t>
  </si>
  <si>
    <t>TOP 32</t>
  </si>
  <si>
    <t>9 pair</t>
  </si>
  <si>
    <t>10 pair</t>
  </si>
  <si>
    <t>FINAL  STANDING</t>
  </si>
  <si>
    <t>11 pair</t>
  </si>
  <si>
    <t>12 pair</t>
  </si>
  <si>
    <t>13 pair</t>
  </si>
  <si>
    <t>14 pair</t>
  </si>
  <si>
    <t>15 pair</t>
  </si>
  <si>
    <t>16 pair</t>
  </si>
  <si>
    <t xml:space="preserve">Bereišis </t>
  </si>
  <si>
    <t xml:space="preserve">Banevičius </t>
  </si>
  <si>
    <t>Lukas Banevičius</t>
  </si>
  <si>
    <t>Andrej Osadcij</t>
  </si>
  <si>
    <t>Tomas Duoplys</t>
  </si>
  <si>
    <t>Vaidas Šmoilovas</t>
  </si>
  <si>
    <t>Edgaras Liutkevičius</t>
  </si>
  <si>
    <t>Egidijus Pečiukonis</t>
  </si>
  <si>
    <t>Karolis Kolosovas</t>
  </si>
  <si>
    <t>Žydrunas Ramanauskas</t>
  </si>
  <si>
    <t>Laurynas Stonkus</t>
  </si>
  <si>
    <t>Simonas Vilčinskas</t>
  </si>
  <si>
    <t>Arvistas Keras</t>
  </si>
  <si>
    <t>Aurimas Kontenis</t>
  </si>
  <si>
    <t>Arunas Paulavičius</t>
  </si>
  <si>
    <t>Rokas Vitkevičius</t>
  </si>
  <si>
    <t>Justinas Pečiukonis</t>
  </si>
  <si>
    <t>Marius Bareišis</t>
  </si>
  <si>
    <t>Rytis Bužavas</t>
  </si>
  <si>
    <t>Paulius Karklelis</t>
  </si>
  <si>
    <t>Tomas Šapnagis</t>
  </si>
  <si>
    <t>Vitalijus Uselis</t>
  </si>
  <si>
    <t>Salvijus Budrys</t>
  </si>
  <si>
    <t>Robertas Šalkauskas</t>
  </si>
  <si>
    <t>Laimis Sadeckas</t>
  </si>
  <si>
    <t>Edgaras Kilbovskis</t>
  </si>
  <si>
    <t>Natas Čižikovas</t>
  </si>
  <si>
    <t>Marius Klimas</t>
  </si>
  <si>
    <t>Darius Jurčiukonis</t>
  </si>
  <si>
    <t>Ramūnas Petkevičius</t>
  </si>
  <si>
    <t>Andrius Burkša</t>
  </si>
  <si>
    <t>Nerijus Cickevičius</t>
  </si>
  <si>
    <t>Bužavas 12</t>
  </si>
  <si>
    <t>Liutkevičius 23</t>
  </si>
  <si>
    <t>Vitkevičius 24</t>
  </si>
  <si>
    <t xml:space="preserve">Bareišis </t>
  </si>
  <si>
    <t>Stonkus 19</t>
  </si>
  <si>
    <t>Kontenis 17</t>
  </si>
  <si>
    <t>Budrys 8</t>
  </si>
  <si>
    <t>Šapnagis 4</t>
  </si>
  <si>
    <t>Cickevičius 5</t>
  </si>
  <si>
    <t>Duoplys 15</t>
  </si>
  <si>
    <t>Čižikovas 26</t>
  </si>
  <si>
    <t>Ramanauskas 3</t>
  </si>
  <si>
    <t>Jurčiukonis 11</t>
  </si>
  <si>
    <t xml:space="preserve">E. Pečiukonis </t>
  </si>
  <si>
    <t>J. Pečiukonis</t>
  </si>
  <si>
    <t>Osadckij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</si>
  <si>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</si>
  <si>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</si>
  <si>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</si>
  <si>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</si>
  <si>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</si>
  <si>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</si>
  <si>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</si>
  <si>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3</t>
  </si>
  <si>
    <t>4</t>
  </si>
  <si>
    <t>5-8</t>
  </si>
  <si>
    <t>9-16</t>
  </si>
  <si>
    <t>17-32</t>
  </si>
  <si>
    <t>E. Pečiukonis</t>
  </si>
  <si>
    <t>17-33</t>
  </si>
  <si>
    <t>Overall</t>
  </si>
  <si>
    <t>Lietuvos drifto Street lygos 4 etapas, Druskininkai</t>
  </si>
  <si>
    <t>Lietuvos drifto Street lygos 4 etapas</t>
  </si>
  <si>
    <t>POINTS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</si>
</sst>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Lt&quot;_-;\-* #,##0\ &quot;Lt&quot;_-;_-* &quot;-&quot;\ &quot;Lt&quot;_-;_-@_-"/>
    <numFmt numFmtId="165" formatCode="_-* #,##0\ _L_t_-;\-* #,##0\ _L_t_-;_-* &quot;-&quot;\ _L_t_-;_-@_-"/>
    <numFmt numFmtId="166" formatCode="_-* #,##0.00\ &quot;Lt&quot;_-;\-* #,##0.00\ &quot;Lt&quot;_-;_-* &quot;-&quot;??\ &quot;Lt&quot;_-;_-@_-"/>
    <numFmt numFmtId="167" formatCode="_-* #,##0.00\ _L_t_-;\-* #,##0.00\ _L_t_-;_-* &quot;-&quot;??\ _L_t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 CE"/>
      <family val="2"/>
    </font>
    <font>
      <sz val="12"/>
      <name val="Arial"/>
      <family val="2"/>
    </font>
    <font>
      <sz val="16"/>
      <color indexed="10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5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0" fontId="1" fillId="0" borderId="10" xfId="46" applyFont="1" applyBorder="1" applyAlignment="1">
      <alignment horizontal="center"/>
      <protection/>
    </xf>
    <xf numFmtId="0" fontId="2" fillId="0" borderId="10" xfId="46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1" fillId="0" borderId="10" xfId="46" applyFont="1" applyBorder="1">
      <alignment/>
      <protection/>
    </xf>
    <xf numFmtId="0" fontId="5" fillId="0" borderId="0" xfId="46" applyFont="1" applyAlignment="1">
      <alignment horizontal="center"/>
      <protection/>
    </xf>
    <xf numFmtId="2" fontId="1" fillId="0" borderId="0" xfId="46" applyNumberFormat="1" applyAlignment="1">
      <alignment horizontal="center"/>
      <protection/>
    </xf>
    <xf numFmtId="0" fontId="8" fillId="0" borderId="0" xfId="46" applyFont="1">
      <alignment/>
      <protection/>
    </xf>
    <xf numFmtId="0" fontId="2" fillId="0" borderId="0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2" fillId="0" borderId="14" xfId="46" applyFont="1" applyFill="1" applyBorder="1" applyAlignment="1">
      <alignment horizontal="center"/>
      <protection/>
    </xf>
    <xf numFmtId="0" fontId="1" fillId="0" borderId="10" xfId="46" applyBorder="1" applyAlignment="1">
      <alignment horizontal="left"/>
      <protection/>
    </xf>
    <xf numFmtId="0" fontId="1" fillId="0" borderId="15" xfId="46" applyBorder="1" applyAlignment="1">
      <alignment horizontal="center"/>
      <protection/>
    </xf>
    <xf numFmtId="2" fontId="1" fillId="0" borderId="16" xfId="46" applyNumberForma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9" fillId="0" borderId="0" xfId="46" applyFont="1" applyBorder="1" applyAlignment="1">
      <alignment horizontal="center"/>
      <protection/>
    </xf>
    <xf numFmtId="0" fontId="9" fillId="0" borderId="0" xfId="46" applyFont="1" applyBorder="1" applyAlignment="1">
      <alignment/>
      <protection/>
    </xf>
    <xf numFmtId="0" fontId="10" fillId="0" borderId="0" xfId="46" applyFont="1" applyAlignment="1">
      <alignment horizontal="center"/>
      <protection/>
    </xf>
    <xf numFmtId="0" fontId="11" fillId="0" borderId="0" xfId="46" applyFont="1" applyFill="1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34" borderId="10" xfId="46" applyFont="1" applyFill="1" applyBorder="1" applyAlignment="1">
      <alignment horizontal="center"/>
      <protection/>
    </xf>
    <xf numFmtId="0" fontId="1" fillId="34" borderId="10" xfId="46" applyFill="1" applyBorder="1" applyAlignment="1">
      <alignment horizontal="left"/>
      <protection/>
    </xf>
    <xf numFmtId="0" fontId="5" fillId="34" borderId="11" xfId="46" applyFont="1" applyFill="1" applyBorder="1" applyAlignment="1">
      <alignment horizontal="center"/>
      <protection/>
    </xf>
    <xf numFmtId="0" fontId="1" fillId="34" borderId="15" xfId="46" applyFill="1" applyBorder="1" applyAlignment="1">
      <alignment horizontal="center"/>
      <protection/>
    </xf>
    <xf numFmtId="0" fontId="9" fillId="34" borderId="0" xfId="46" applyFont="1" applyFill="1" applyBorder="1" applyAlignment="1">
      <alignment horizontal="center"/>
      <protection/>
    </xf>
    <xf numFmtId="0" fontId="1" fillId="34" borderId="17" xfId="46" applyFill="1" applyBorder="1" applyAlignment="1">
      <alignment horizontal="center"/>
      <protection/>
    </xf>
    <xf numFmtId="0" fontId="1" fillId="34" borderId="0" xfId="46" applyFill="1">
      <alignment/>
      <protection/>
    </xf>
    <xf numFmtId="0" fontId="0" fillId="34" borderId="0" xfId="0" applyFill="1" applyAlignment="1">
      <alignment/>
    </xf>
    <xf numFmtId="0" fontId="1" fillId="0" borderId="10" xfId="46" applyFont="1" applyFill="1" applyBorder="1" applyAlignment="1">
      <alignment horizontal="center"/>
      <protection/>
    </xf>
    <xf numFmtId="0" fontId="1" fillId="0" borderId="10" xfId="46" applyFill="1" applyBorder="1" applyAlignment="1">
      <alignment horizontal="left"/>
      <protection/>
    </xf>
    <xf numFmtId="0" fontId="5" fillId="0" borderId="11" xfId="46" applyFont="1" applyFill="1" applyBorder="1" applyAlignment="1">
      <alignment horizontal="center"/>
      <protection/>
    </xf>
    <xf numFmtId="0" fontId="1" fillId="0" borderId="15" xfId="46" applyFill="1" applyBorder="1" applyAlignment="1">
      <alignment horizontal="center"/>
      <protection/>
    </xf>
    <xf numFmtId="0" fontId="9" fillId="0" borderId="0" xfId="46" applyFont="1" applyFill="1" applyBorder="1" applyAlignment="1">
      <alignment horizontal="center"/>
      <protection/>
    </xf>
    <xf numFmtId="0" fontId="1" fillId="0" borderId="17" xfId="46" applyFill="1" applyBorder="1" applyAlignment="1">
      <alignment horizontal="center"/>
      <protection/>
    </xf>
    <xf numFmtId="0" fontId="1" fillId="0" borderId="0" xfId="46" applyFill="1">
      <alignment/>
      <protection/>
    </xf>
    <xf numFmtId="0" fontId="0" fillId="0" borderId="0" xfId="0" applyFill="1" applyAlignment="1">
      <alignment/>
    </xf>
    <xf numFmtId="2" fontId="1" fillId="0" borderId="15" xfId="46" applyNumberFormat="1" applyBorder="1" applyAlignment="1">
      <alignment horizontal="center"/>
      <protection/>
    </xf>
    <xf numFmtId="2" fontId="1" fillId="0" borderId="10" xfId="46" applyNumberFormat="1" applyFont="1" applyBorder="1" applyAlignment="1">
      <alignment/>
      <protection/>
    </xf>
    <xf numFmtId="0" fontId="2" fillId="0" borderId="11" xfId="46" applyFont="1" applyBorder="1" applyAlignment="1">
      <alignment horizontal="center"/>
      <protection/>
    </xf>
    <xf numFmtId="2" fontId="2" fillId="0" borderId="14" xfId="46" applyNumberFormat="1" applyFont="1" applyFill="1" applyBorder="1" applyAlignment="1">
      <alignment horizontal="center" wrapText="1"/>
      <protection/>
    </xf>
    <xf numFmtId="2" fontId="4" fillId="0" borderId="18" xfId="46" applyNumberFormat="1" applyFont="1" applyFill="1" applyBorder="1" applyAlignment="1">
      <alignment horizontal="center" vertical="center"/>
      <protection/>
    </xf>
    <xf numFmtId="0" fontId="1" fillId="0" borderId="11" xfId="46" applyBorder="1" applyAlignment="1">
      <alignment horizontal="center"/>
      <protection/>
    </xf>
    <xf numFmtId="0" fontId="1" fillId="0" borderId="0" xfId="46" applyFont="1">
      <alignment/>
      <protection/>
    </xf>
    <xf numFmtId="0" fontId="9" fillId="0" borderId="0" xfId="46" applyFont="1">
      <alignment/>
      <protection/>
    </xf>
    <xf numFmtId="0" fontId="12" fillId="0" borderId="0" xfId="46" applyFont="1">
      <alignment/>
      <protection/>
    </xf>
    <xf numFmtId="0" fontId="9" fillId="35" borderId="0" xfId="46" applyFont="1" applyFill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left"/>
      <protection/>
    </xf>
    <xf numFmtId="2" fontId="1" fillId="0" borderId="10" xfId="46" applyNumberFormat="1" applyFont="1" applyBorder="1" applyAlignment="1">
      <alignment horizontal="center"/>
      <protection/>
    </xf>
    <xf numFmtId="2" fontId="9" fillId="0" borderId="0" xfId="46" applyNumberFormat="1" applyFont="1">
      <alignment/>
      <protection/>
    </xf>
    <xf numFmtId="0" fontId="2" fillId="0" borderId="0" xfId="46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1" fillId="0" borderId="0" xfId="46" applyFont="1" applyAlignment="1">
      <alignment horizontal="center" wrapText="1"/>
      <protection/>
    </xf>
    <xf numFmtId="0" fontId="2" fillId="0" borderId="0" xfId="46" applyFont="1" applyAlignment="1">
      <alignment horizontal="center" wrapText="1"/>
      <protection/>
    </xf>
    <xf numFmtId="0" fontId="14" fillId="0" borderId="0" xfId="0" applyFont="1" applyAlignment="1">
      <alignment horizontal="center"/>
    </xf>
    <xf numFmtId="0" fontId="1" fillId="0" borderId="0" xfId="46" applyBorder="1">
      <alignment/>
      <protection/>
    </xf>
    <xf numFmtId="0" fontId="1" fillId="0" borderId="0" xfId="46" applyFill="1" applyBorder="1">
      <alignment/>
      <protection/>
    </xf>
    <xf numFmtId="0" fontId="1" fillId="0" borderId="0" xfId="46" applyFill="1" applyBorder="1" applyAlignment="1">
      <alignment horizontal="center"/>
      <protection/>
    </xf>
    <xf numFmtId="0" fontId="1" fillId="0" borderId="0" xfId="46" applyBorder="1" applyAlignment="1">
      <alignment horizontal="center"/>
      <protection/>
    </xf>
    <xf numFmtId="0" fontId="1" fillId="0" borderId="10" xfId="46" applyFont="1" applyFill="1" applyBorder="1">
      <alignment/>
      <protection/>
    </xf>
    <xf numFmtId="0" fontId="2" fillId="0" borderId="0" xfId="46" applyFont="1" applyFill="1" applyAlignment="1">
      <alignment horizontal="center"/>
      <protection/>
    </xf>
    <xf numFmtId="0" fontId="5" fillId="0" borderId="0" xfId="46" applyFont="1">
      <alignment/>
      <protection/>
    </xf>
    <xf numFmtId="0" fontId="2" fillId="0" borderId="0" xfId="46" applyFont="1" applyFill="1" applyBorder="1" applyAlignment="1">
      <alignment horizontal="center"/>
      <protection/>
    </xf>
    <xf numFmtId="0" fontId="1" fillId="0" borderId="0" xfId="46" applyFont="1" applyFill="1" applyBorder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Fill="1" applyAlignment="1">
      <alignment horizontal="center"/>
      <protection/>
    </xf>
    <xf numFmtId="0" fontId="1" fillId="0" borderId="0" xfId="46" applyFont="1" applyBorder="1">
      <alignment/>
      <protection/>
    </xf>
    <xf numFmtId="0" fontId="5" fillId="0" borderId="0" xfId="46" applyFont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2" fillId="0" borderId="10" xfId="46" applyFont="1" applyBorder="1" applyAlignment="1">
      <alignment horizontal="center"/>
      <protection/>
    </xf>
    <xf numFmtId="0" fontId="1" fillId="0" borderId="19" xfId="46" applyFill="1" applyBorder="1" applyAlignment="1">
      <alignment horizontal="left"/>
      <protection/>
    </xf>
    <xf numFmtId="0" fontId="1" fillId="0" borderId="20" xfId="46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" fillId="0" borderId="21" xfId="46" applyFont="1" applyFill="1" applyBorder="1">
      <alignment/>
      <protection/>
    </xf>
    <xf numFmtId="0" fontId="1" fillId="0" borderId="22" xfId="46" applyFont="1" applyFill="1" applyBorder="1">
      <alignment/>
      <protection/>
    </xf>
    <xf numFmtId="0" fontId="1" fillId="0" borderId="23" xfId="46" applyFont="1" applyFill="1" applyBorder="1">
      <alignment/>
      <protection/>
    </xf>
    <xf numFmtId="0" fontId="1" fillId="0" borderId="24" xfId="46" applyFont="1" applyFill="1" applyBorder="1">
      <alignment/>
      <protection/>
    </xf>
    <xf numFmtId="0" fontId="1" fillId="0" borderId="19" xfId="46" applyBorder="1" applyAlignment="1">
      <alignment horizontal="left"/>
      <protection/>
    </xf>
    <xf numFmtId="0" fontId="2" fillId="0" borderId="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1" fillId="0" borderId="11" xfId="46" applyBorder="1" applyAlignment="1">
      <alignment horizontal="left"/>
      <protection/>
    </xf>
    <xf numFmtId="0" fontId="1" fillId="0" borderId="16" xfId="46" applyBorder="1">
      <alignment/>
      <protection/>
    </xf>
    <xf numFmtId="0" fontId="2" fillId="0" borderId="0" xfId="46" applyFont="1">
      <alignment/>
      <protection/>
    </xf>
    <xf numFmtId="0" fontId="1" fillId="0" borderId="0" xfId="46" applyFont="1" applyAlignment="1">
      <alignment horizontal="center"/>
      <protection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46" applyBorder="1">
      <alignment/>
      <protection/>
    </xf>
    <xf numFmtId="0" fontId="13" fillId="0" borderId="0" xfId="0" applyFont="1" applyFill="1" applyAlignment="1">
      <alignment horizontal="center"/>
    </xf>
    <xf numFmtId="0" fontId="4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left"/>
      <protection/>
    </xf>
    <xf numFmtId="0" fontId="1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/>
      <protection/>
    </xf>
    <xf numFmtId="2" fontId="1" fillId="0" borderId="0" xfId="46" applyNumberFormat="1" applyFont="1" applyBorder="1" applyAlignment="1">
      <alignment horizontal="center"/>
      <protection/>
    </xf>
    <xf numFmtId="0" fontId="4" fillId="0" borderId="25" xfId="46" applyFont="1" applyBorder="1" applyAlignment="1">
      <alignment horizontal="center"/>
      <protection/>
    </xf>
    <xf numFmtId="2" fontId="1" fillId="0" borderId="10" xfId="46" applyNumberFormat="1" applyFont="1" applyBorder="1" applyAlignment="1">
      <alignment horizontal="left"/>
      <protection/>
    </xf>
    <xf numFmtId="0" fontId="5" fillId="0" borderId="25" xfId="46" applyFont="1" applyBorder="1" applyAlignment="1">
      <alignment horizontal="center"/>
      <protection/>
    </xf>
    <xf numFmtId="0" fontId="10" fillId="0" borderId="26" xfId="46" applyFont="1" applyBorder="1" applyAlignment="1">
      <alignment horizontal="left"/>
      <protection/>
    </xf>
    <xf numFmtId="0" fontId="2" fillId="0" borderId="26" xfId="46" applyFont="1" applyFill="1" applyBorder="1" applyAlignment="1">
      <alignment horizontal="left"/>
      <protection/>
    </xf>
    <xf numFmtId="0" fontId="1" fillId="0" borderId="10" xfId="46" applyFont="1" applyBorder="1" applyAlignment="1">
      <alignment horizontal="center"/>
      <protection/>
    </xf>
    <xf numFmtId="0" fontId="2" fillId="0" borderId="10" xfId="46" applyFont="1" applyBorder="1" applyAlignment="1">
      <alignment horizontal="center"/>
      <protection/>
    </xf>
    <xf numFmtId="0" fontId="27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46" applyFont="1" applyFill="1" applyBorder="1" applyAlignment="1">
      <alignment horizontal="center"/>
      <protection/>
    </xf>
    <xf numFmtId="0" fontId="1" fillId="0" borderId="0" xfId="46" applyFill="1">
      <alignment/>
      <protection/>
    </xf>
    <xf numFmtId="2" fontId="1" fillId="0" borderId="10" xfId="46" applyNumberFormat="1" applyFont="1" applyBorder="1" applyAlignment="1">
      <alignment horizontal="center"/>
      <protection/>
    </xf>
    <xf numFmtId="0" fontId="1" fillId="0" borderId="0" xfId="46" applyFill="1" applyBorder="1">
      <alignment/>
      <protection/>
    </xf>
    <xf numFmtId="0" fontId="1" fillId="0" borderId="10" xfId="46" applyFont="1" applyFill="1" applyBorder="1">
      <alignment/>
      <protection/>
    </xf>
    <xf numFmtId="0" fontId="2" fillId="0" borderId="0" xfId="46" applyFont="1" applyFill="1" applyAlignment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 applyAlignment="1">
      <alignment horizontal="center"/>
      <protection/>
    </xf>
    <xf numFmtId="0" fontId="1" fillId="0" borderId="0" xfId="46" applyFont="1" applyFill="1" applyBorder="1" applyAlignment="1">
      <alignment horizontal="center"/>
      <protection/>
    </xf>
    <xf numFmtId="0" fontId="1" fillId="0" borderId="22" xfId="46" applyFont="1" applyFill="1" applyBorder="1">
      <alignment/>
      <protection/>
    </xf>
    <xf numFmtId="0" fontId="1" fillId="0" borderId="24" xfId="46" applyFont="1" applyFill="1" applyBorder="1">
      <alignment/>
      <protection/>
    </xf>
    <xf numFmtId="0" fontId="2" fillId="0" borderId="10" xfId="46" applyFont="1" applyFill="1" applyBorder="1">
      <alignment/>
      <protection/>
    </xf>
    <xf numFmtId="0" fontId="2" fillId="0" borderId="0" xfId="46" applyFont="1" applyFill="1" applyAlignment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0" fontId="2" fillId="0" borderId="0" xfId="46" applyFont="1" applyFill="1">
      <alignment/>
      <protection/>
    </xf>
    <xf numFmtId="0" fontId="1" fillId="0" borderId="27" xfId="46" applyFont="1" applyFill="1" applyBorder="1" applyAlignment="1">
      <alignment horizontal="center"/>
      <protection/>
    </xf>
    <xf numFmtId="0" fontId="1" fillId="0" borderId="0" xfId="46" applyFill="1" applyAlignment="1">
      <alignment horizontal="center"/>
      <protection/>
    </xf>
    <xf numFmtId="0" fontId="5" fillId="0" borderId="0" xfId="46" applyFont="1" applyFill="1">
      <alignment/>
      <protection/>
    </xf>
    <xf numFmtId="0" fontId="5" fillId="0" borderId="0" xfId="46" applyFont="1" applyFill="1" applyBorder="1" applyAlignment="1">
      <alignment horizontal="center"/>
      <protection/>
    </xf>
    <xf numFmtId="0" fontId="2" fillId="0" borderId="0" xfId="46" applyFont="1" applyFill="1" applyBorder="1">
      <alignment/>
      <protection/>
    </xf>
    <xf numFmtId="0" fontId="49" fillId="0" borderId="28" xfId="56" applyFont="1" applyBorder="1" applyAlignment="1">
      <alignment horizontal="center" vertical="center"/>
      <protection/>
    </xf>
    <xf numFmtId="0" fontId="49" fillId="0" borderId="28" xfId="56" applyFont="1" applyBorder="1" applyAlignment="1">
      <alignment horizontal="center" vertical="center" wrapText="1"/>
      <protection/>
    </xf>
    <xf numFmtId="49" fontId="49" fillId="0" borderId="28" xfId="56" applyNumberFormat="1" applyFont="1" applyBorder="1" applyAlignment="1">
      <alignment horizontal="center" vertical="center" wrapText="1"/>
      <protection/>
    </xf>
    <xf numFmtId="1" fontId="49" fillId="0" borderId="28" xfId="56" applyNumberFormat="1" applyFont="1" applyBorder="1" applyAlignment="1">
      <alignment horizontal="center" vertical="center"/>
      <protection/>
    </xf>
    <xf numFmtId="0" fontId="1" fillId="0" borderId="28" xfId="46" applyFont="1" applyFill="1" applyBorder="1" applyAlignment="1">
      <alignment horizontal="center"/>
      <protection/>
    </xf>
    <xf numFmtId="0" fontId="50" fillId="0" borderId="28" xfId="56" applyFont="1" applyBorder="1" applyAlignment="1">
      <alignment horizontal="center" vertical="center" wrapText="1"/>
      <protection/>
    </xf>
    <xf numFmtId="2" fontId="50" fillId="0" borderId="28" xfId="56" applyNumberFormat="1" applyFont="1" applyBorder="1" applyAlignment="1">
      <alignment horizontal="center" vertical="center" wrapText="1"/>
      <protection/>
    </xf>
    <xf numFmtId="49" fontId="50" fillId="0" borderId="28" xfId="56" applyNumberFormat="1" applyFont="1" applyBorder="1" applyAlignment="1">
      <alignment horizontal="center" vertical="center" wrapText="1"/>
      <protection/>
    </xf>
    <xf numFmtId="0" fontId="50" fillId="0" borderId="28" xfId="56" applyFont="1" applyBorder="1" applyAlignment="1">
      <alignment horizontal="center" vertical="center"/>
      <protection/>
    </xf>
    <xf numFmtId="0" fontId="49" fillId="0" borderId="28" xfId="56" applyNumberFormat="1" applyFont="1" applyBorder="1" applyAlignment="1">
      <alignment horizontal="center" vertical="center"/>
      <protection/>
    </xf>
    <xf numFmtId="0" fontId="1" fillId="0" borderId="28" xfId="46" applyFont="1" applyBorder="1" applyAlignment="1">
      <alignment horizontal="center"/>
      <protection/>
    </xf>
    <xf numFmtId="2" fontId="49" fillId="0" borderId="28" xfId="56" applyNumberFormat="1" applyFont="1" applyBorder="1" applyAlignment="1">
      <alignment horizontal="center" vertical="center"/>
      <protection/>
    </xf>
    <xf numFmtId="0" fontId="5" fillId="0" borderId="0" xfId="46" applyFont="1" applyFill="1" applyAlignment="1">
      <alignment horizontal="center"/>
      <protection/>
    </xf>
    <xf numFmtId="0" fontId="5" fillId="0" borderId="0" xfId="46" applyFont="1" applyFill="1" applyBorder="1" applyAlignment="1">
      <alignment horizontal="left"/>
      <protection/>
    </xf>
    <xf numFmtId="0" fontId="1" fillId="0" borderId="10" xfId="46" applyFill="1" applyBorder="1">
      <alignment/>
      <protection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314325</xdr:colOff>
      <xdr:row>1</xdr:row>
      <xdr:rowOff>28575</xdr:rowOff>
    </xdr:from>
    <xdr:to>
      <xdr:col>3</xdr:col>
      <xdr:colOff>466725</xdr:colOff>
      <xdr:row>5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19075"/>
          <a:ext cx="26193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171450</xdr:colOff>
      <xdr:row>2</xdr:row>
      <xdr:rowOff>180975</xdr:rowOff>
    </xdr:from>
    <xdr:to>
      <xdr:col>2</xdr:col>
      <xdr:colOff>400050</xdr:colOff>
      <xdr:row>6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61975"/>
          <a:ext cx="2057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828675</xdr:colOff>
      <xdr:row>1</xdr:row>
      <xdr:rowOff>0</xdr:rowOff>
    </xdr:from>
    <xdr:to>
      <xdr:col>3</xdr:col>
      <xdr:colOff>123825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90500"/>
          <a:ext cx="26193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9525</xdr:rowOff>
    </xdr:from>
    <xdr:to>
      <xdr:col>3</xdr:col>
      <xdr:colOff>419100</xdr:colOff>
      <xdr:row>5</xdr:row>
      <xdr:rowOff>114300</xdr:rowOff>
    </xdr:to>
    <xdr:sp>
      <xdr:nvSpPr>
        <xdr:cNvPr id="1" name="Straight Arrow Connector 1"/>
        <xdr:cNvSpPr>
          <a:spLocks/>
        </xdr:cNvSpPr>
      </xdr:nvSpPr>
      <xdr:spPr>
        <a:xfrm>
          <a:off x="2228850" y="1143000"/>
          <a:ext cx="352425" cy="304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19050</xdr:rowOff>
    </xdr:from>
    <xdr:to>
      <xdr:col>4</xdr:col>
      <xdr:colOff>0</xdr:colOff>
      <xdr:row>6</xdr:row>
      <xdr:rowOff>142875</xdr:rowOff>
    </xdr:to>
    <xdr:sp>
      <xdr:nvSpPr>
        <xdr:cNvPr id="2" name="Straight Arrow Connector 2"/>
        <xdr:cNvSpPr>
          <a:spLocks/>
        </xdr:cNvSpPr>
      </xdr:nvSpPr>
      <xdr:spPr>
        <a:xfrm flipV="1">
          <a:off x="2209800" y="1552575"/>
          <a:ext cx="390525" cy="1238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190500</xdr:rowOff>
    </xdr:from>
    <xdr:to>
      <xdr:col>4</xdr:col>
      <xdr:colOff>19050</xdr:colOff>
      <xdr:row>12</xdr:row>
      <xdr:rowOff>95250</xdr:rowOff>
    </xdr:to>
    <xdr:sp>
      <xdr:nvSpPr>
        <xdr:cNvPr id="3" name="Straight Arrow Connector 3"/>
        <xdr:cNvSpPr>
          <a:spLocks/>
        </xdr:cNvSpPr>
      </xdr:nvSpPr>
      <xdr:spPr>
        <a:xfrm flipV="1">
          <a:off x="2181225" y="2495550"/>
          <a:ext cx="438150" cy="2952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85725</xdr:rowOff>
    </xdr:from>
    <xdr:to>
      <xdr:col>4</xdr:col>
      <xdr:colOff>0</xdr:colOff>
      <xdr:row>18</xdr:row>
      <xdr:rowOff>38100</xdr:rowOff>
    </xdr:to>
    <xdr:sp>
      <xdr:nvSpPr>
        <xdr:cNvPr id="4" name="Straight Arrow Connector 4"/>
        <xdr:cNvSpPr>
          <a:spLocks/>
        </xdr:cNvSpPr>
      </xdr:nvSpPr>
      <xdr:spPr>
        <a:xfrm flipV="1">
          <a:off x="2171700" y="3752850"/>
          <a:ext cx="428625" cy="1428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22</xdr:row>
      <xdr:rowOff>28575</xdr:rowOff>
    </xdr:from>
    <xdr:to>
      <xdr:col>4</xdr:col>
      <xdr:colOff>0</xdr:colOff>
      <xdr:row>23</xdr:row>
      <xdr:rowOff>123825</xdr:rowOff>
    </xdr:to>
    <xdr:sp>
      <xdr:nvSpPr>
        <xdr:cNvPr id="5" name="Straight Arrow Connector 5"/>
        <xdr:cNvSpPr>
          <a:spLocks/>
        </xdr:cNvSpPr>
      </xdr:nvSpPr>
      <xdr:spPr>
        <a:xfrm flipV="1">
          <a:off x="2162175" y="4648200"/>
          <a:ext cx="438150" cy="2857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152400</xdr:rowOff>
    </xdr:from>
    <xdr:to>
      <xdr:col>4</xdr:col>
      <xdr:colOff>0</xdr:colOff>
      <xdr:row>10</xdr:row>
      <xdr:rowOff>57150</xdr:rowOff>
    </xdr:to>
    <xdr:sp>
      <xdr:nvSpPr>
        <xdr:cNvPr id="6" name="Straight Arrow Connector 6"/>
        <xdr:cNvSpPr>
          <a:spLocks/>
        </xdr:cNvSpPr>
      </xdr:nvSpPr>
      <xdr:spPr>
        <a:xfrm>
          <a:off x="2181225" y="2266950"/>
          <a:ext cx="419100" cy="952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95250</xdr:rowOff>
    </xdr:from>
    <xdr:to>
      <xdr:col>3</xdr:col>
      <xdr:colOff>428625</xdr:colOff>
      <xdr:row>16</xdr:row>
      <xdr:rowOff>200025</xdr:rowOff>
    </xdr:to>
    <xdr:sp>
      <xdr:nvSpPr>
        <xdr:cNvPr id="7" name="Straight Arrow Connector 7"/>
        <xdr:cNvSpPr>
          <a:spLocks/>
        </xdr:cNvSpPr>
      </xdr:nvSpPr>
      <xdr:spPr>
        <a:xfrm>
          <a:off x="2162175" y="3362325"/>
          <a:ext cx="428625" cy="304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180975</xdr:rowOff>
    </xdr:from>
    <xdr:to>
      <xdr:col>4</xdr:col>
      <xdr:colOff>0</xdr:colOff>
      <xdr:row>21</xdr:row>
      <xdr:rowOff>142875</xdr:rowOff>
    </xdr:to>
    <xdr:sp>
      <xdr:nvSpPr>
        <xdr:cNvPr id="8" name="Straight Arrow Connector 8"/>
        <xdr:cNvSpPr>
          <a:spLocks/>
        </xdr:cNvSpPr>
      </xdr:nvSpPr>
      <xdr:spPr>
        <a:xfrm>
          <a:off x="2190750" y="4419600"/>
          <a:ext cx="409575" cy="1524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152400</xdr:rowOff>
    </xdr:from>
    <xdr:to>
      <xdr:col>6</xdr:col>
      <xdr:colOff>466725</xdr:colOff>
      <xdr:row>8</xdr:row>
      <xdr:rowOff>114300</xdr:rowOff>
    </xdr:to>
    <xdr:sp>
      <xdr:nvSpPr>
        <xdr:cNvPr id="9" name="Straight Arrow Connector 9"/>
        <xdr:cNvSpPr>
          <a:spLocks/>
        </xdr:cNvSpPr>
      </xdr:nvSpPr>
      <xdr:spPr>
        <a:xfrm>
          <a:off x="4410075" y="1485900"/>
          <a:ext cx="438150" cy="5524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457200</xdr:colOff>
      <xdr:row>19</xdr:row>
      <xdr:rowOff>9525</xdr:rowOff>
    </xdr:to>
    <xdr:sp>
      <xdr:nvSpPr>
        <xdr:cNvPr id="10" name="Straight Arrow Connector 10"/>
        <xdr:cNvSpPr>
          <a:spLocks/>
        </xdr:cNvSpPr>
      </xdr:nvSpPr>
      <xdr:spPr>
        <a:xfrm>
          <a:off x="4429125" y="3714750"/>
          <a:ext cx="409575" cy="3429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8</xdr:row>
      <xdr:rowOff>171450</xdr:rowOff>
    </xdr:from>
    <xdr:to>
      <xdr:col>7</xdr:col>
      <xdr:colOff>0</xdr:colOff>
      <xdr:row>10</xdr:row>
      <xdr:rowOff>114300</xdr:rowOff>
    </xdr:to>
    <xdr:sp>
      <xdr:nvSpPr>
        <xdr:cNvPr id="11" name="Straight Arrow Connector 11"/>
        <xdr:cNvSpPr>
          <a:spLocks/>
        </xdr:cNvSpPr>
      </xdr:nvSpPr>
      <xdr:spPr>
        <a:xfrm flipV="1">
          <a:off x="4381500" y="2095500"/>
          <a:ext cx="476250" cy="3238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38100</xdr:rowOff>
    </xdr:from>
    <xdr:to>
      <xdr:col>6</xdr:col>
      <xdr:colOff>466725</xdr:colOff>
      <xdr:row>21</xdr:row>
      <xdr:rowOff>161925</xdr:rowOff>
    </xdr:to>
    <xdr:sp>
      <xdr:nvSpPr>
        <xdr:cNvPr id="12" name="Straight Arrow Connector 12"/>
        <xdr:cNvSpPr>
          <a:spLocks/>
        </xdr:cNvSpPr>
      </xdr:nvSpPr>
      <xdr:spPr>
        <a:xfrm flipV="1">
          <a:off x="4419600" y="4086225"/>
          <a:ext cx="428625" cy="5048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28</xdr:row>
      <xdr:rowOff>152400</xdr:rowOff>
    </xdr:from>
    <xdr:to>
      <xdr:col>4</xdr:col>
      <xdr:colOff>0</xdr:colOff>
      <xdr:row>29</xdr:row>
      <xdr:rowOff>95250</xdr:rowOff>
    </xdr:to>
    <xdr:sp>
      <xdr:nvSpPr>
        <xdr:cNvPr id="13" name="Straight Arrow Connector 17"/>
        <xdr:cNvSpPr>
          <a:spLocks/>
        </xdr:cNvSpPr>
      </xdr:nvSpPr>
      <xdr:spPr>
        <a:xfrm flipV="1">
          <a:off x="2209800" y="5924550"/>
          <a:ext cx="390525" cy="1333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95250</xdr:rowOff>
    </xdr:from>
    <xdr:to>
      <xdr:col>4</xdr:col>
      <xdr:colOff>9525</xdr:colOff>
      <xdr:row>36</xdr:row>
      <xdr:rowOff>28575</xdr:rowOff>
    </xdr:to>
    <xdr:sp>
      <xdr:nvSpPr>
        <xdr:cNvPr id="14" name="Straight Arrow Connector 18"/>
        <xdr:cNvSpPr>
          <a:spLocks/>
        </xdr:cNvSpPr>
      </xdr:nvSpPr>
      <xdr:spPr>
        <a:xfrm flipV="1">
          <a:off x="2181225" y="7010400"/>
          <a:ext cx="428625" cy="314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26</xdr:row>
      <xdr:rowOff>142875</xdr:rowOff>
    </xdr:from>
    <xdr:to>
      <xdr:col>3</xdr:col>
      <xdr:colOff>428625</xdr:colOff>
      <xdr:row>28</xdr:row>
      <xdr:rowOff>66675</xdr:rowOff>
    </xdr:to>
    <xdr:sp>
      <xdr:nvSpPr>
        <xdr:cNvPr id="15" name="Straight Arrow Connector 19"/>
        <xdr:cNvSpPr>
          <a:spLocks/>
        </xdr:cNvSpPr>
      </xdr:nvSpPr>
      <xdr:spPr>
        <a:xfrm>
          <a:off x="2238375" y="5534025"/>
          <a:ext cx="352425" cy="304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38100</xdr:rowOff>
    </xdr:from>
    <xdr:to>
      <xdr:col>4</xdr:col>
      <xdr:colOff>9525</xdr:colOff>
      <xdr:row>34</xdr:row>
      <xdr:rowOff>66675</xdr:rowOff>
    </xdr:to>
    <xdr:sp>
      <xdr:nvSpPr>
        <xdr:cNvPr id="16" name="Straight Arrow Connector 20"/>
        <xdr:cNvSpPr>
          <a:spLocks/>
        </xdr:cNvSpPr>
      </xdr:nvSpPr>
      <xdr:spPr>
        <a:xfrm>
          <a:off x="2190750" y="6762750"/>
          <a:ext cx="419100" cy="2190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41</xdr:row>
      <xdr:rowOff>104775</xdr:rowOff>
    </xdr:from>
    <xdr:to>
      <xdr:col>4</xdr:col>
      <xdr:colOff>0</xdr:colOff>
      <xdr:row>42</xdr:row>
      <xdr:rowOff>57150</xdr:rowOff>
    </xdr:to>
    <xdr:sp>
      <xdr:nvSpPr>
        <xdr:cNvPr id="17" name="Straight Arrow Connector 24"/>
        <xdr:cNvSpPr>
          <a:spLocks/>
        </xdr:cNvSpPr>
      </xdr:nvSpPr>
      <xdr:spPr>
        <a:xfrm flipV="1">
          <a:off x="2171700" y="8353425"/>
          <a:ext cx="428625" cy="1428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47625</xdr:rowOff>
    </xdr:from>
    <xdr:to>
      <xdr:col>4</xdr:col>
      <xdr:colOff>9525</xdr:colOff>
      <xdr:row>41</xdr:row>
      <xdr:rowOff>19050</xdr:rowOff>
    </xdr:to>
    <xdr:sp>
      <xdr:nvSpPr>
        <xdr:cNvPr id="18" name="Straight Arrow Connector 26"/>
        <xdr:cNvSpPr>
          <a:spLocks/>
        </xdr:cNvSpPr>
      </xdr:nvSpPr>
      <xdr:spPr>
        <a:xfrm>
          <a:off x="2181225" y="7915275"/>
          <a:ext cx="428625" cy="3524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152400</xdr:rowOff>
    </xdr:from>
    <xdr:to>
      <xdr:col>3</xdr:col>
      <xdr:colOff>428625</xdr:colOff>
      <xdr:row>45</xdr:row>
      <xdr:rowOff>180975</xdr:rowOff>
    </xdr:to>
    <xdr:sp>
      <xdr:nvSpPr>
        <xdr:cNvPr id="19" name="Straight Arrow Connector 28"/>
        <xdr:cNvSpPr>
          <a:spLocks/>
        </xdr:cNvSpPr>
      </xdr:nvSpPr>
      <xdr:spPr>
        <a:xfrm>
          <a:off x="2171700" y="8972550"/>
          <a:ext cx="419100" cy="2190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46</xdr:row>
      <xdr:rowOff>142875</xdr:rowOff>
    </xdr:from>
    <xdr:to>
      <xdr:col>3</xdr:col>
      <xdr:colOff>428625</xdr:colOff>
      <xdr:row>48</xdr:row>
      <xdr:rowOff>38100</xdr:rowOff>
    </xdr:to>
    <xdr:sp>
      <xdr:nvSpPr>
        <xdr:cNvPr id="20" name="Straight Arrow Connector 29"/>
        <xdr:cNvSpPr>
          <a:spLocks/>
        </xdr:cNvSpPr>
      </xdr:nvSpPr>
      <xdr:spPr>
        <a:xfrm flipV="1">
          <a:off x="2133600" y="9344025"/>
          <a:ext cx="457200" cy="2762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42</xdr:row>
      <xdr:rowOff>9525</xdr:rowOff>
    </xdr:from>
    <xdr:to>
      <xdr:col>7</xdr:col>
      <xdr:colOff>0</xdr:colOff>
      <xdr:row>44</xdr:row>
      <xdr:rowOff>57150</xdr:rowOff>
    </xdr:to>
    <xdr:sp>
      <xdr:nvSpPr>
        <xdr:cNvPr id="21" name="Straight Arrow Connector 31"/>
        <xdr:cNvSpPr>
          <a:spLocks/>
        </xdr:cNvSpPr>
      </xdr:nvSpPr>
      <xdr:spPr>
        <a:xfrm flipV="1">
          <a:off x="4381500" y="8448675"/>
          <a:ext cx="476250" cy="4286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39</xdr:row>
      <xdr:rowOff>190500</xdr:rowOff>
    </xdr:from>
    <xdr:to>
      <xdr:col>7</xdr:col>
      <xdr:colOff>0</xdr:colOff>
      <xdr:row>41</xdr:row>
      <xdr:rowOff>152400</xdr:rowOff>
    </xdr:to>
    <xdr:sp>
      <xdr:nvSpPr>
        <xdr:cNvPr id="22" name="Straight Arrow Connector 33"/>
        <xdr:cNvSpPr>
          <a:spLocks/>
        </xdr:cNvSpPr>
      </xdr:nvSpPr>
      <xdr:spPr>
        <a:xfrm>
          <a:off x="4381500" y="8058150"/>
          <a:ext cx="476250" cy="3429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31</xdr:row>
      <xdr:rowOff>85725</xdr:rowOff>
    </xdr:from>
    <xdr:to>
      <xdr:col>7</xdr:col>
      <xdr:colOff>0</xdr:colOff>
      <xdr:row>33</xdr:row>
      <xdr:rowOff>9525</xdr:rowOff>
    </xdr:to>
    <xdr:sp>
      <xdr:nvSpPr>
        <xdr:cNvPr id="23" name="Straight Arrow Connector 35"/>
        <xdr:cNvSpPr>
          <a:spLocks/>
        </xdr:cNvSpPr>
      </xdr:nvSpPr>
      <xdr:spPr>
        <a:xfrm flipV="1">
          <a:off x="4419600" y="6429375"/>
          <a:ext cx="438150" cy="304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152400</xdr:rowOff>
    </xdr:from>
    <xdr:to>
      <xdr:col>7</xdr:col>
      <xdr:colOff>0</xdr:colOff>
      <xdr:row>31</xdr:row>
      <xdr:rowOff>19050</xdr:rowOff>
    </xdr:to>
    <xdr:sp>
      <xdr:nvSpPr>
        <xdr:cNvPr id="24" name="Straight Arrow Connector 36"/>
        <xdr:cNvSpPr>
          <a:spLocks/>
        </xdr:cNvSpPr>
      </xdr:nvSpPr>
      <xdr:spPr>
        <a:xfrm>
          <a:off x="4410075" y="5924550"/>
          <a:ext cx="447675" cy="4381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17</xdr:row>
      <xdr:rowOff>28575</xdr:rowOff>
    </xdr:from>
    <xdr:to>
      <xdr:col>9</xdr:col>
      <xdr:colOff>438150</xdr:colOff>
      <xdr:row>18</xdr:row>
      <xdr:rowOff>152400</xdr:rowOff>
    </xdr:to>
    <xdr:sp>
      <xdr:nvSpPr>
        <xdr:cNvPr id="25" name="Straight Arrow Connector 38"/>
        <xdr:cNvSpPr>
          <a:spLocks/>
        </xdr:cNvSpPr>
      </xdr:nvSpPr>
      <xdr:spPr>
        <a:xfrm flipV="1">
          <a:off x="6686550" y="3695700"/>
          <a:ext cx="409575" cy="314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142875</xdr:rowOff>
    </xdr:from>
    <xdr:to>
      <xdr:col>10</xdr:col>
      <xdr:colOff>0</xdr:colOff>
      <xdr:row>16</xdr:row>
      <xdr:rowOff>200025</xdr:rowOff>
    </xdr:to>
    <xdr:sp>
      <xdr:nvSpPr>
        <xdr:cNvPr id="26" name="Straight Arrow Connector 41"/>
        <xdr:cNvSpPr>
          <a:spLocks/>
        </xdr:cNvSpPr>
      </xdr:nvSpPr>
      <xdr:spPr>
        <a:xfrm>
          <a:off x="6657975" y="2066925"/>
          <a:ext cx="447675" cy="16002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104775</xdr:rowOff>
    </xdr:from>
    <xdr:to>
      <xdr:col>9</xdr:col>
      <xdr:colOff>428625</xdr:colOff>
      <xdr:row>41</xdr:row>
      <xdr:rowOff>142875</xdr:rowOff>
    </xdr:to>
    <xdr:sp>
      <xdr:nvSpPr>
        <xdr:cNvPr id="27" name="Straight Arrow Connector 43"/>
        <xdr:cNvSpPr>
          <a:spLocks/>
        </xdr:cNvSpPr>
      </xdr:nvSpPr>
      <xdr:spPr>
        <a:xfrm flipV="1">
          <a:off x="6667500" y="6829425"/>
          <a:ext cx="419100" cy="15621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31</xdr:row>
      <xdr:rowOff>85725</xdr:rowOff>
    </xdr:from>
    <xdr:to>
      <xdr:col>10</xdr:col>
      <xdr:colOff>0</xdr:colOff>
      <xdr:row>33</xdr:row>
      <xdr:rowOff>47625</xdr:rowOff>
    </xdr:to>
    <xdr:sp>
      <xdr:nvSpPr>
        <xdr:cNvPr id="28" name="Straight Arrow Connector 45"/>
        <xdr:cNvSpPr>
          <a:spLocks/>
        </xdr:cNvSpPr>
      </xdr:nvSpPr>
      <xdr:spPr>
        <a:xfrm>
          <a:off x="6657975" y="6429375"/>
          <a:ext cx="447675" cy="3429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17</xdr:row>
      <xdr:rowOff>57150</xdr:rowOff>
    </xdr:from>
    <xdr:to>
      <xdr:col>12</xdr:col>
      <xdr:colOff>295275</xdr:colOff>
      <xdr:row>23</xdr:row>
      <xdr:rowOff>114300</xdr:rowOff>
    </xdr:to>
    <xdr:sp>
      <xdr:nvSpPr>
        <xdr:cNvPr id="29" name="Straight Arrow Connector 48"/>
        <xdr:cNvSpPr>
          <a:spLocks/>
        </xdr:cNvSpPr>
      </xdr:nvSpPr>
      <xdr:spPr>
        <a:xfrm>
          <a:off x="9010650" y="3724275"/>
          <a:ext cx="238125" cy="12001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24</xdr:row>
      <xdr:rowOff>9525</xdr:rowOff>
    </xdr:from>
    <xdr:to>
      <xdr:col>12</xdr:col>
      <xdr:colOff>314325</xdr:colOff>
      <xdr:row>33</xdr:row>
      <xdr:rowOff>57150</xdr:rowOff>
    </xdr:to>
    <xdr:sp>
      <xdr:nvSpPr>
        <xdr:cNvPr id="30" name="Straight Arrow Connector 50"/>
        <xdr:cNvSpPr>
          <a:spLocks/>
        </xdr:cNvSpPr>
      </xdr:nvSpPr>
      <xdr:spPr>
        <a:xfrm flipV="1">
          <a:off x="8963025" y="5019675"/>
          <a:ext cx="304800" cy="17621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0</xdr:row>
      <xdr:rowOff>114300</xdr:rowOff>
    </xdr:from>
    <xdr:to>
      <xdr:col>12</xdr:col>
      <xdr:colOff>209550</xdr:colOff>
      <xdr:row>2</xdr:row>
      <xdr:rowOff>95250</xdr:rowOff>
    </xdr:to>
    <xdr:pic>
      <xdr:nvPicPr>
        <xdr:cNvPr id="3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14300"/>
          <a:ext cx="20574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266700</xdr:colOff>
      <xdr:row>0</xdr:row>
      <xdr:rowOff>219075</xdr:rowOff>
    </xdr:from>
    <xdr:to>
      <xdr:col>2</xdr:col>
      <xdr:colOff>800100</xdr:colOff>
      <xdr:row>4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26193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9525</xdr:rowOff>
    </xdr:from>
    <xdr:to>
      <xdr:col>3</xdr:col>
      <xdr:colOff>419100</xdr:colOff>
      <xdr:row>5</xdr:row>
      <xdr:rowOff>123825</xdr:rowOff>
    </xdr:to>
    <xdr:sp>
      <xdr:nvSpPr>
        <xdr:cNvPr id="1" name="Straight Arrow Connector 42"/>
        <xdr:cNvSpPr>
          <a:spLocks/>
        </xdr:cNvSpPr>
      </xdr:nvSpPr>
      <xdr:spPr>
        <a:xfrm>
          <a:off x="2228850" y="1143000"/>
          <a:ext cx="352425" cy="314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28575</xdr:rowOff>
    </xdr:from>
    <xdr:to>
      <xdr:col>4</xdr:col>
      <xdr:colOff>0</xdr:colOff>
      <xdr:row>6</xdr:row>
      <xdr:rowOff>161925</xdr:rowOff>
    </xdr:to>
    <xdr:sp>
      <xdr:nvSpPr>
        <xdr:cNvPr id="2" name="Straight Arrow Connector 44"/>
        <xdr:cNvSpPr>
          <a:spLocks/>
        </xdr:cNvSpPr>
      </xdr:nvSpPr>
      <xdr:spPr>
        <a:xfrm flipV="1">
          <a:off x="2209800" y="1562100"/>
          <a:ext cx="390525" cy="1333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57150</xdr:rowOff>
    </xdr:from>
    <xdr:to>
      <xdr:col>4</xdr:col>
      <xdr:colOff>19050</xdr:colOff>
      <xdr:row>12</xdr:row>
      <xdr:rowOff>180975</xdr:rowOff>
    </xdr:to>
    <xdr:sp>
      <xdr:nvSpPr>
        <xdr:cNvPr id="3" name="Straight Arrow Connector 45"/>
        <xdr:cNvSpPr>
          <a:spLocks/>
        </xdr:cNvSpPr>
      </xdr:nvSpPr>
      <xdr:spPr>
        <a:xfrm flipV="1">
          <a:off x="2181225" y="2562225"/>
          <a:ext cx="438150" cy="314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38100</xdr:rowOff>
    </xdr:from>
    <xdr:to>
      <xdr:col>4</xdr:col>
      <xdr:colOff>0</xdr:colOff>
      <xdr:row>18</xdr:row>
      <xdr:rowOff>190500</xdr:rowOff>
    </xdr:to>
    <xdr:sp>
      <xdr:nvSpPr>
        <xdr:cNvPr id="4" name="Straight Arrow Connector 46"/>
        <xdr:cNvSpPr>
          <a:spLocks/>
        </xdr:cNvSpPr>
      </xdr:nvSpPr>
      <xdr:spPr>
        <a:xfrm flipV="1">
          <a:off x="2171700" y="3886200"/>
          <a:ext cx="428625" cy="1524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23</xdr:row>
      <xdr:rowOff>28575</xdr:rowOff>
    </xdr:from>
    <xdr:to>
      <xdr:col>4</xdr:col>
      <xdr:colOff>0</xdr:colOff>
      <xdr:row>24</xdr:row>
      <xdr:rowOff>123825</xdr:rowOff>
    </xdr:to>
    <xdr:sp>
      <xdr:nvSpPr>
        <xdr:cNvPr id="5" name="Straight Arrow Connector 47"/>
        <xdr:cNvSpPr>
          <a:spLocks/>
        </xdr:cNvSpPr>
      </xdr:nvSpPr>
      <xdr:spPr>
        <a:xfrm flipV="1">
          <a:off x="2162175" y="4829175"/>
          <a:ext cx="438150" cy="2857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9525</xdr:rowOff>
    </xdr:from>
    <xdr:to>
      <xdr:col>4</xdr:col>
      <xdr:colOff>0</xdr:colOff>
      <xdr:row>10</xdr:row>
      <xdr:rowOff>104775</xdr:rowOff>
    </xdr:to>
    <xdr:sp>
      <xdr:nvSpPr>
        <xdr:cNvPr id="6" name="Straight Arrow Connector 51"/>
        <xdr:cNvSpPr>
          <a:spLocks/>
        </xdr:cNvSpPr>
      </xdr:nvSpPr>
      <xdr:spPr>
        <a:xfrm>
          <a:off x="2181225" y="2314575"/>
          <a:ext cx="419100" cy="952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16</xdr:row>
      <xdr:rowOff>9525</xdr:rowOff>
    </xdr:from>
    <xdr:to>
      <xdr:col>3</xdr:col>
      <xdr:colOff>428625</xdr:colOff>
      <xdr:row>17</xdr:row>
      <xdr:rowOff>133350</xdr:rowOff>
    </xdr:to>
    <xdr:sp>
      <xdr:nvSpPr>
        <xdr:cNvPr id="7" name="Straight Arrow Connector 52"/>
        <xdr:cNvSpPr>
          <a:spLocks/>
        </xdr:cNvSpPr>
      </xdr:nvSpPr>
      <xdr:spPr>
        <a:xfrm>
          <a:off x="2162175" y="3476625"/>
          <a:ext cx="428625" cy="314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171450</xdr:rowOff>
    </xdr:from>
    <xdr:to>
      <xdr:col>4</xdr:col>
      <xdr:colOff>0</xdr:colOff>
      <xdr:row>22</xdr:row>
      <xdr:rowOff>133350</xdr:rowOff>
    </xdr:to>
    <xdr:sp>
      <xdr:nvSpPr>
        <xdr:cNvPr id="8" name="Straight Arrow Connector 53"/>
        <xdr:cNvSpPr>
          <a:spLocks/>
        </xdr:cNvSpPr>
      </xdr:nvSpPr>
      <xdr:spPr>
        <a:xfrm>
          <a:off x="2190750" y="4591050"/>
          <a:ext cx="409575" cy="1524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171450</xdr:rowOff>
    </xdr:from>
    <xdr:to>
      <xdr:col>6</xdr:col>
      <xdr:colOff>466725</xdr:colOff>
      <xdr:row>8</xdr:row>
      <xdr:rowOff>152400</xdr:rowOff>
    </xdr:to>
    <xdr:sp>
      <xdr:nvSpPr>
        <xdr:cNvPr id="9" name="Straight Arrow Connector 57"/>
        <xdr:cNvSpPr>
          <a:spLocks/>
        </xdr:cNvSpPr>
      </xdr:nvSpPr>
      <xdr:spPr>
        <a:xfrm>
          <a:off x="4410075" y="1504950"/>
          <a:ext cx="438150" cy="5715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180975</xdr:rowOff>
    </xdr:from>
    <xdr:to>
      <xdr:col>6</xdr:col>
      <xdr:colOff>457200</xdr:colOff>
      <xdr:row>19</xdr:row>
      <xdr:rowOff>171450</xdr:rowOff>
    </xdr:to>
    <xdr:sp>
      <xdr:nvSpPr>
        <xdr:cNvPr id="10" name="Straight Arrow Connector 58"/>
        <xdr:cNvSpPr>
          <a:spLocks/>
        </xdr:cNvSpPr>
      </xdr:nvSpPr>
      <xdr:spPr>
        <a:xfrm>
          <a:off x="4429125" y="3838575"/>
          <a:ext cx="409575" cy="3714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9</xdr:row>
      <xdr:rowOff>19050</xdr:rowOff>
    </xdr:from>
    <xdr:to>
      <xdr:col>7</xdr:col>
      <xdr:colOff>0</xdr:colOff>
      <xdr:row>10</xdr:row>
      <xdr:rowOff>161925</xdr:rowOff>
    </xdr:to>
    <xdr:sp>
      <xdr:nvSpPr>
        <xdr:cNvPr id="11" name="Straight Arrow Connector 59"/>
        <xdr:cNvSpPr>
          <a:spLocks/>
        </xdr:cNvSpPr>
      </xdr:nvSpPr>
      <xdr:spPr>
        <a:xfrm flipV="1">
          <a:off x="4381500" y="2133600"/>
          <a:ext cx="476250" cy="3333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20</xdr:row>
      <xdr:rowOff>9525</xdr:rowOff>
    </xdr:from>
    <xdr:to>
      <xdr:col>6</xdr:col>
      <xdr:colOff>466725</xdr:colOff>
      <xdr:row>22</xdr:row>
      <xdr:rowOff>161925</xdr:rowOff>
    </xdr:to>
    <xdr:sp>
      <xdr:nvSpPr>
        <xdr:cNvPr id="12" name="Straight Arrow Connector 60"/>
        <xdr:cNvSpPr>
          <a:spLocks/>
        </xdr:cNvSpPr>
      </xdr:nvSpPr>
      <xdr:spPr>
        <a:xfrm flipV="1">
          <a:off x="4419600" y="4238625"/>
          <a:ext cx="428625" cy="5334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9525</xdr:rowOff>
    </xdr:from>
    <xdr:to>
      <xdr:col>9</xdr:col>
      <xdr:colOff>419100</xdr:colOff>
      <xdr:row>19</xdr:row>
      <xdr:rowOff>171450</xdr:rowOff>
    </xdr:to>
    <xdr:sp>
      <xdr:nvSpPr>
        <xdr:cNvPr id="13" name="Straight Arrow Connector 67"/>
        <xdr:cNvSpPr>
          <a:spLocks/>
        </xdr:cNvSpPr>
      </xdr:nvSpPr>
      <xdr:spPr>
        <a:xfrm flipV="1">
          <a:off x="6686550" y="2705100"/>
          <a:ext cx="390525" cy="15049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142875</xdr:rowOff>
    </xdr:from>
    <xdr:to>
      <xdr:col>9</xdr:col>
      <xdr:colOff>409575</xdr:colOff>
      <xdr:row>11</xdr:row>
      <xdr:rowOff>152400</xdr:rowOff>
    </xdr:to>
    <xdr:sp>
      <xdr:nvSpPr>
        <xdr:cNvPr id="14" name="Straight Arrow Connector 69"/>
        <xdr:cNvSpPr>
          <a:spLocks/>
        </xdr:cNvSpPr>
      </xdr:nvSpPr>
      <xdr:spPr>
        <a:xfrm>
          <a:off x="6686550" y="2066925"/>
          <a:ext cx="381000" cy="5905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0</xdr:row>
      <xdr:rowOff>76200</xdr:rowOff>
    </xdr:from>
    <xdr:to>
      <xdr:col>11</xdr:col>
      <xdr:colOff>285750</xdr:colOff>
      <xdr:row>1</xdr:row>
      <xdr:rowOff>276225</xdr:rowOff>
    </xdr:to>
    <xdr:pic>
      <xdr:nvPicPr>
        <xdr:cNvPr id="15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76200"/>
          <a:ext cx="16764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62"/>
  <sheetViews>
    <sheetView zoomScalePageLayoutView="0" workbookViewId="0" topLeftCell="A11">
      <selection activeCell="C8" sqref="C8:F8"/>
    </sheetView>
  </sheetViews>
  <sheetFormatPr defaultColWidth="8.57421875" defaultRowHeight="12.75"/>
  <cols>
    <col min="1" max="1" width="12.57421875" style="1" customWidth="1"/>
    <col min="2" max="2" width="6.421875" style="2" customWidth="1"/>
    <col min="3" max="3" width="37.00390625" style="1" customWidth="1"/>
    <col min="4" max="4" width="20.57421875" style="1" customWidth="1"/>
    <col min="5" max="5" width="11.00390625" style="3" customWidth="1"/>
    <col min="6" max="7" width="8.57421875" style="1" customWidth="1"/>
    <col min="8" max="8" width="29.7109375" style="1" customWidth="1"/>
    <col min="9" max="16384" width="8.57421875" style="1" customWidth="1"/>
  </cols>
  <sheetData>
    <row r="1" ht="15"/>
    <row r="2" ht="15"/>
    <row r="3" ht="15"/>
    <row r="4" ht="15"/>
    <row r="5" ht="15"/>
    <row r="6" ht="15">
      <c r="G6" s="4"/>
    </row>
    <row r="7" spans="3:4" ht="21">
      <c r="C7" s="102" t="s">
        <v>0</v>
      </c>
      <c r="D7" s="102"/>
    </row>
    <row r="8" spans="3:6" ht="15.75">
      <c r="C8" s="103" t="s">
        <v>151</v>
      </c>
      <c r="D8" s="103"/>
      <c r="E8" s="103"/>
      <c r="F8" s="103"/>
    </row>
    <row r="9" ht="15">
      <c r="C9" s="4"/>
    </row>
    <row r="10" spans="2:5" ht="15">
      <c r="B10" s="112" t="s">
        <v>2</v>
      </c>
      <c r="C10" s="113" t="s">
        <v>3</v>
      </c>
      <c r="D10" s="113" t="s">
        <v>4</v>
      </c>
      <c r="E10" s="113" t="s">
        <v>5</v>
      </c>
    </row>
    <row r="11" spans="2:5" ht="19.5">
      <c r="B11" s="112">
        <v>1</v>
      </c>
      <c r="C11" s="114" t="s">
        <v>90</v>
      </c>
      <c r="D11" s="114"/>
      <c r="E11" s="115">
        <v>1</v>
      </c>
    </row>
    <row r="12" spans="2:5" ht="19.5">
      <c r="B12" s="112">
        <v>2</v>
      </c>
      <c r="C12" s="114" t="s">
        <v>91</v>
      </c>
      <c r="D12" s="114"/>
      <c r="E12" s="115">
        <v>2</v>
      </c>
    </row>
    <row r="13" spans="2:5" ht="19.5">
      <c r="B13" s="112">
        <v>3</v>
      </c>
      <c r="C13" s="114" t="s">
        <v>92</v>
      </c>
      <c r="D13" s="114"/>
      <c r="E13" s="115">
        <v>3</v>
      </c>
    </row>
    <row r="14" spans="2:5" ht="19.5">
      <c r="B14" s="112">
        <v>4</v>
      </c>
      <c r="C14" s="114" t="s">
        <v>93</v>
      </c>
      <c r="D14" s="114"/>
      <c r="E14" s="115">
        <v>4</v>
      </c>
    </row>
    <row r="15" spans="2:5" ht="19.5">
      <c r="B15" s="112">
        <v>5</v>
      </c>
      <c r="C15" s="114" t="s">
        <v>94</v>
      </c>
      <c r="D15" s="114"/>
      <c r="E15" s="115">
        <v>5</v>
      </c>
    </row>
    <row r="16" spans="2:5" ht="19.5">
      <c r="B16" s="112">
        <v>6</v>
      </c>
      <c r="C16" s="114" t="s">
        <v>95</v>
      </c>
      <c r="D16" s="114"/>
      <c r="E16" s="115">
        <v>6</v>
      </c>
    </row>
    <row r="17" spans="2:5" ht="19.5">
      <c r="B17" s="112">
        <v>7</v>
      </c>
      <c r="C17" s="114" t="s">
        <v>96</v>
      </c>
      <c r="D17" s="114"/>
      <c r="E17" s="115">
        <v>7</v>
      </c>
    </row>
    <row r="18" spans="2:5" ht="19.5">
      <c r="B18" s="112">
        <v>8</v>
      </c>
      <c r="C18" s="114" t="s">
        <v>97</v>
      </c>
      <c r="D18" s="114"/>
      <c r="E18" s="115">
        <v>8</v>
      </c>
    </row>
    <row r="19" spans="2:5" ht="19.5">
      <c r="B19" s="112">
        <v>9</v>
      </c>
      <c r="C19" s="114" t="s">
        <v>98</v>
      </c>
      <c r="D19" s="114"/>
      <c r="E19" s="115">
        <v>9</v>
      </c>
    </row>
    <row r="20" spans="2:5" ht="19.5">
      <c r="B20" s="112">
        <v>10</v>
      </c>
      <c r="C20" s="114" t="s">
        <v>99</v>
      </c>
      <c r="D20" s="114"/>
      <c r="E20" s="115">
        <v>10</v>
      </c>
    </row>
    <row r="21" spans="2:5" ht="19.5">
      <c r="B21" s="112">
        <v>11</v>
      </c>
      <c r="C21" s="114" t="s">
        <v>100</v>
      </c>
      <c r="D21" s="114"/>
      <c r="E21" s="115">
        <v>11</v>
      </c>
    </row>
    <row r="22" spans="2:5" ht="19.5">
      <c r="B22" s="112">
        <v>12</v>
      </c>
      <c r="C22" s="114" t="s">
        <v>101</v>
      </c>
      <c r="D22" s="114"/>
      <c r="E22" s="115">
        <v>12</v>
      </c>
    </row>
    <row r="23" spans="2:5" ht="19.5">
      <c r="B23" s="112">
        <v>13</v>
      </c>
      <c r="C23" s="116" t="s">
        <v>102</v>
      </c>
      <c r="D23" s="116"/>
      <c r="E23" s="115">
        <v>13</v>
      </c>
    </row>
    <row r="24" spans="2:5" ht="19.5">
      <c r="B24" s="112">
        <v>14</v>
      </c>
      <c r="C24" s="114" t="s">
        <v>103</v>
      </c>
      <c r="D24" s="114"/>
      <c r="E24" s="115">
        <v>14</v>
      </c>
    </row>
    <row r="25" spans="2:5" ht="19.5">
      <c r="B25" s="112">
        <v>15</v>
      </c>
      <c r="C25" s="114" t="s">
        <v>104</v>
      </c>
      <c r="D25" s="114"/>
      <c r="E25" s="115">
        <v>15</v>
      </c>
    </row>
    <row r="26" spans="2:5" ht="19.5">
      <c r="B26" s="112">
        <v>16</v>
      </c>
      <c r="C26" s="114" t="s">
        <v>105</v>
      </c>
      <c r="D26" s="114"/>
      <c r="E26" s="115">
        <v>16</v>
      </c>
    </row>
    <row r="27" spans="2:5" ht="19.5">
      <c r="B27" s="112">
        <v>17</v>
      </c>
      <c r="C27" s="114" t="s">
        <v>106</v>
      </c>
      <c r="D27" s="114"/>
      <c r="E27" s="115">
        <v>17</v>
      </c>
    </row>
    <row r="28" spans="2:5" ht="19.5">
      <c r="B28" s="112">
        <v>18</v>
      </c>
      <c r="C28" s="114" t="s">
        <v>107</v>
      </c>
      <c r="D28" s="114"/>
      <c r="E28" s="115">
        <v>18</v>
      </c>
    </row>
    <row r="29" spans="2:5" ht="19.5">
      <c r="B29" s="112">
        <v>19</v>
      </c>
      <c r="C29" s="114" t="s">
        <v>108</v>
      </c>
      <c r="D29" s="114"/>
      <c r="E29" s="115">
        <v>19</v>
      </c>
    </row>
    <row r="30" spans="2:5" ht="19.5">
      <c r="B30" s="112">
        <v>20</v>
      </c>
      <c r="C30" s="114" t="s">
        <v>109</v>
      </c>
      <c r="D30" s="114"/>
      <c r="E30" s="115">
        <v>20</v>
      </c>
    </row>
    <row r="31" spans="2:5" ht="19.5">
      <c r="B31" s="112">
        <v>21</v>
      </c>
      <c r="C31" s="114" t="s">
        <v>110</v>
      </c>
      <c r="D31" s="114"/>
      <c r="E31" s="115">
        <v>21</v>
      </c>
    </row>
    <row r="32" spans="2:5" ht="19.5">
      <c r="B32" s="112">
        <v>22</v>
      </c>
      <c r="C32" s="114" t="s">
        <v>111</v>
      </c>
      <c r="D32" s="114"/>
      <c r="E32" s="115">
        <v>22</v>
      </c>
    </row>
    <row r="33" spans="2:5" ht="19.5">
      <c r="B33" s="112">
        <v>23</v>
      </c>
      <c r="C33" s="114" t="s">
        <v>112</v>
      </c>
      <c r="D33" s="114"/>
      <c r="E33" s="115">
        <v>23</v>
      </c>
    </row>
    <row r="34" spans="2:5" ht="19.5">
      <c r="B34" s="112">
        <v>24</v>
      </c>
      <c r="C34" s="114" t="s">
        <v>113</v>
      </c>
      <c r="D34" s="114"/>
      <c r="E34" s="115">
        <v>24</v>
      </c>
    </row>
    <row r="35" spans="2:5" ht="19.5">
      <c r="B35" s="112">
        <v>25</v>
      </c>
      <c r="C35" s="114" t="s">
        <v>114</v>
      </c>
      <c r="D35" s="114"/>
      <c r="E35" s="115">
        <v>25</v>
      </c>
    </row>
    <row r="36" spans="2:5" ht="19.5">
      <c r="B36" s="112">
        <v>26</v>
      </c>
      <c r="C36" s="114" t="s">
        <v>115</v>
      </c>
      <c r="D36" s="114"/>
      <c r="E36" s="115">
        <v>26</v>
      </c>
    </row>
    <row r="37" spans="2:5" ht="19.5">
      <c r="B37" s="112">
        <v>27</v>
      </c>
      <c r="C37" s="114" t="s">
        <v>116</v>
      </c>
      <c r="D37" s="114"/>
      <c r="E37" s="115">
        <v>27</v>
      </c>
    </row>
    <row r="38" spans="2:5" ht="19.5">
      <c r="B38" s="112">
        <v>28</v>
      </c>
      <c r="C38" s="117" t="s">
        <v>117</v>
      </c>
      <c r="D38" s="117"/>
      <c r="E38" s="115">
        <v>28</v>
      </c>
    </row>
    <row r="39" spans="2:5" ht="19.5">
      <c r="B39" s="112">
        <v>29</v>
      </c>
      <c r="C39" s="117" t="s">
        <v>118</v>
      </c>
      <c r="D39" s="117"/>
      <c r="E39" s="115">
        <v>29</v>
      </c>
    </row>
    <row r="40" spans="2:5" ht="19.5">
      <c r="B40" s="112">
        <v>30</v>
      </c>
      <c r="C40" s="117" t="s">
        <v>119</v>
      </c>
      <c r="D40" s="117"/>
      <c r="E40" s="115">
        <v>30</v>
      </c>
    </row>
    <row r="41" spans="2:5" ht="15.75">
      <c r="B41" s="5"/>
      <c r="C41" s="8"/>
      <c r="D41" s="9"/>
      <c r="E41" s="7"/>
    </row>
    <row r="42" spans="2:5" ht="15.75">
      <c r="B42" s="5"/>
      <c r="C42" s="8"/>
      <c r="D42" s="10"/>
      <c r="E42" s="7"/>
    </row>
    <row r="43" spans="2:5" ht="15.75">
      <c r="B43" s="5"/>
      <c r="C43" s="8"/>
      <c r="D43" s="9"/>
      <c r="E43" s="7"/>
    </row>
    <row r="44" spans="2:5" ht="15.75">
      <c r="B44" s="5"/>
      <c r="C44" s="8"/>
      <c r="D44" s="10"/>
      <c r="E44" s="7"/>
    </row>
    <row r="45" spans="2:5" ht="15.75">
      <c r="B45" s="5"/>
      <c r="C45" s="8"/>
      <c r="D45" s="9"/>
      <c r="E45" s="7"/>
    </row>
    <row r="46" spans="2:5" ht="15" customHeight="1">
      <c r="B46" s="5"/>
      <c r="C46" s="8"/>
      <c r="D46" s="11"/>
      <c r="E46" s="7"/>
    </row>
    <row r="47" spans="2:5" ht="15.75">
      <c r="B47" s="5"/>
      <c r="C47" s="8"/>
      <c r="D47" s="11"/>
      <c r="E47" s="7"/>
    </row>
    <row r="48" spans="2:5" ht="15.75">
      <c r="B48" s="5"/>
      <c r="C48" s="8"/>
      <c r="D48" s="12"/>
      <c r="E48" s="7"/>
    </row>
    <row r="49" spans="2:5" ht="15.75">
      <c r="B49" s="5"/>
      <c r="C49" s="8"/>
      <c r="D49" s="12"/>
      <c r="E49" s="7"/>
    </row>
    <row r="50" spans="2:5" ht="15.75">
      <c r="B50" s="5"/>
      <c r="C50" s="8"/>
      <c r="D50" s="11"/>
      <c r="E50" s="7"/>
    </row>
    <row r="51" spans="2:5" ht="15.75">
      <c r="B51" s="5"/>
      <c r="C51" s="8"/>
      <c r="D51" s="11"/>
      <c r="E51" s="7"/>
    </row>
    <row r="52" spans="2:5" ht="15.75">
      <c r="B52" s="5"/>
      <c r="C52" s="8"/>
      <c r="D52" s="11"/>
      <c r="E52" s="7"/>
    </row>
    <row r="53" spans="2:5" ht="15.75">
      <c r="B53" s="5"/>
      <c r="C53" s="8"/>
      <c r="D53" s="11"/>
      <c r="E53" s="7"/>
    </row>
    <row r="54" spans="2:5" ht="15.75">
      <c r="B54" s="5"/>
      <c r="C54" s="8"/>
      <c r="D54" s="13"/>
      <c r="E54" s="7"/>
    </row>
    <row r="55" spans="2:5" ht="15.75">
      <c r="B55" s="5"/>
      <c r="C55" s="8"/>
      <c r="D55" s="13"/>
      <c r="E55" s="7"/>
    </row>
    <row r="56" spans="2:5" ht="15.75">
      <c r="B56" s="5"/>
      <c r="C56" s="8"/>
      <c r="D56" s="13"/>
      <c r="E56" s="7"/>
    </row>
    <row r="57" spans="2:5" ht="15.75">
      <c r="B57" s="5"/>
      <c r="C57" s="8"/>
      <c r="D57" s="13"/>
      <c r="E57" s="7"/>
    </row>
    <row r="58" spans="2:5" ht="17.25" customHeight="1">
      <c r="B58" s="5"/>
      <c r="C58" s="8"/>
      <c r="D58" s="13"/>
      <c r="E58" s="7"/>
    </row>
    <row r="59" spans="2:5" ht="15">
      <c r="B59" s="5"/>
      <c r="C59" s="13"/>
      <c r="D59" s="13"/>
      <c r="E59" s="14"/>
    </row>
    <row r="60" spans="2:5" ht="15">
      <c r="B60" s="5"/>
      <c r="C60" s="13"/>
      <c r="D60" s="13"/>
      <c r="E60" s="14"/>
    </row>
    <row r="61" spans="2:5" ht="15">
      <c r="B61" s="5"/>
      <c r="C61" s="15"/>
      <c r="D61" s="15"/>
      <c r="E61" s="6"/>
    </row>
    <row r="62" spans="2:5" ht="15">
      <c r="B62" s="5"/>
      <c r="C62" s="15"/>
      <c r="D62" s="15"/>
      <c r="E62" s="6"/>
    </row>
  </sheetData>
  <sheetProtection selectLockedCells="1" selectUnlockedCells="1"/>
  <mergeCells count="2">
    <mergeCell ref="C7:D7"/>
    <mergeCell ref="C8:F8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62"/>
  <sheetViews>
    <sheetView zoomScalePageLayoutView="0" workbookViewId="0" topLeftCell="A6">
      <pane ySplit="4" topLeftCell="A10" activePane="bottomLeft" state="frozen"/>
      <selection pane="topLeft" activeCell="A6" sqref="A6"/>
      <selection pane="bottomLeft" activeCell="B7" sqref="B7:E7"/>
    </sheetView>
  </sheetViews>
  <sheetFormatPr defaultColWidth="8.57421875" defaultRowHeight="12.75"/>
  <cols>
    <col min="1" max="1" width="4.00390625" style="2" customWidth="1"/>
    <col min="2" max="2" width="25.57421875" style="1" customWidth="1"/>
    <col min="3" max="3" width="12.7109375" style="1" customWidth="1"/>
    <col min="4" max="4" width="8.28125" style="16" customWidth="1"/>
    <col min="5" max="7" width="11.00390625" style="2" customWidth="1"/>
    <col min="8" max="8" width="0" style="25" hidden="1" customWidth="1"/>
    <col min="9" max="9" width="6.140625" style="25" customWidth="1"/>
    <col min="10" max="12" width="11.00390625" style="2" customWidth="1"/>
    <col min="13" max="14" width="8.57421875" style="1" customWidth="1"/>
    <col min="15" max="15" width="10.00390625" style="1" customWidth="1"/>
    <col min="16" max="254" width="8.57421875" style="1" customWidth="1"/>
  </cols>
  <sheetData>
    <row r="3" ht="21">
      <c r="E3" s="26"/>
    </row>
    <row r="4" spans="10:12" ht="21">
      <c r="J4" s="102"/>
      <c r="K4" s="102"/>
      <c r="L4" s="102"/>
    </row>
    <row r="6" spans="2:16" ht="27" customHeight="1">
      <c r="B6" s="102" t="s">
        <v>34</v>
      </c>
      <c r="C6" s="102"/>
      <c r="D6" s="102"/>
      <c r="E6" s="102"/>
      <c r="F6" s="104"/>
      <c r="G6" s="104"/>
      <c r="H6" s="28"/>
      <c r="I6" s="28"/>
      <c r="J6" s="1"/>
      <c r="K6" s="104"/>
      <c r="L6" s="104"/>
      <c r="O6" s="104"/>
      <c r="P6" s="104"/>
    </row>
    <row r="7" spans="2:16" ht="15.75">
      <c r="B7" s="103" t="s">
        <v>151</v>
      </c>
      <c r="C7" s="103"/>
      <c r="D7" s="103"/>
      <c r="E7" s="103"/>
      <c r="F7" s="105"/>
      <c r="G7" s="105"/>
      <c r="H7" s="29"/>
      <c r="I7" s="29"/>
      <c r="J7" s="1"/>
      <c r="K7" s="105"/>
      <c r="L7" s="105"/>
      <c r="O7" s="105"/>
      <c r="P7" s="105"/>
    </row>
    <row r="8" spans="6:16" ht="18.75">
      <c r="F8" s="30" t="s">
        <v>35</v>
      </c>
      <c r="K8" s="30" t="s">
        <v>36</v>
      </c>
      <c r="N8" s="2"/>
      <c r="O8" s="30" t="s">
        <v>37</v>
      </c>
      <c r="P8" s="2"/>
    </row>
    <row r="9" spans="1:16" ht="15.75">
      <c r="A9" s="5" t="s">
        <v>2</v>
      </c>
      <c r="B9" s="5" t="s">
        <v>3</v>
      </c>
      <c r="C9" s="5" t="s">
        <v>4</v>
      </c>
      <c r="D9" s="20" t="s">
        <v>5</v>
      </c>
      <c r="E9" s="21" t="s">
        <v>38</v>
      </c>
      <c r="F9" s="21" t="s">
        <v>39</v>
      </c>
      <c r="G9" s="21" t="s">
        <v>40</v>
      </c>
      <c r="H9" s="31"/>
      <c r="I9" s="31"/>
      <c r="J9" s="21" t="s">
        <v>38</v>
      </c>
      <c r="K9" s="21" t="s">
        <v>39</v>
      </c>
      <c r="L9" s="21" t="s">
        <v>40</v>
      </c>
      <c r="N9" s="21" t="s">
        <v>38</v>
      </c>
      <c r="O9" s="21" t="s">
        <v>39</v>
      </c>
      <c r="P9" s="21" t="s">
        <v>40</v>
      </c>
    </row>
    <row r="10" spans="1:16" ht="15.75">
      <c r="A10" s="5">
        <v>1</v>
      </c>
      <c r="B10" s="22" t="str">
        <f>'REGISTRATION fill in'!C11</f>
        <v>Lukas Banevičius</v>
      </c>
      <c r="C10" s="22">
        <f>'REGISTRATION fill in'!D11</f>
        <v>0</v>
      </c>
      <c r="D10" s="20">
        <f>'REGISTRATION fill in'!E11</f>
        <v>1</v>
      </c>
      <c r="E10" s="23">
        <v>0</v>
      </c>
      <c r="F10" s="23">
        <v>0</v>
      </c>
      <c r="G10" s="23">
        <v>0</v>
      </c>
      <c r="H10" s="28">
        <f aca="true" t="shared" si="0" ref="H10:H62">SUM(E10:G10)</f>
        <v>0</v>
      </c>
      <c r="I10" s="28"/>
      <c r="J10" s="23">
        <v>82</v>
      </c>
      <c r="K10" s="23">
        <v>81</v>
      </c>
      <c r="L10" s="32">
        <v>80</v>
      </c>
      <c r="N10" s="23">
        <v>84</v>
      </c>
      <c r="O10" s="23">
        <v>70</v>
      </c>
      <c r="P10" s="32">
        <v>63</v>
      </c>
    </row>
    <row r="11" spans="1:16" ht="15.75">
      <c r="A11" s="5">
        <v>2</v>
      </c>
      <c r="B11" s="22" t="str">
        <f>'REGISTRATION fill in'!C12</f>
        <v>Andrej Osadcij</v>
      </c>
      <c r="C11" s="22">
        <f>'REGISTRATION fill in'!D12</f>
        <v>0</v>
      </c>
      <c r="D11" s="20">
        <f>'REGISTRATION fill in'!E12</f>
        <v>2</v>
      </c>
      <c r="E11" s="23">
        <v>65</v>
      </c>
      <c r="F11" s="23">
        <v>59</v>
      </c>
      <c r="G11" s="23">
        <v>62</v>
      </c>
      <c r="H11" s="28">
        <f t="shared" si="0"/>
        <v>186</v>
      </c>
      <c r="I11" s="28"/>
      <c r="J11" s="23">
        <v>53</v>
      </c>
      <c r="K11" s="23">
        <v>54</v>
      </c>
      <c r="L11" s="32">
        <v>50</v>
      </c>
      <c r="N11" s="23">
        <v>67</v>
      </c>
      <c r="O11" s="23">
        <v>70</v>
      </c>
      <c r="P11" s="32">
        <v>64</v>
      </c>
    </row>
    <row r="12" spans="1:16" ht="15.75">
      <c r="A12" s="5">
        <v>3</v>
      </c>
      <c r="B12" s="22" t="str">
        <f>'REGISTRATION fill in'!C13</f>
        <v>Tomas Duoplys</v>
      </c>
      <c r="C12" s="22">
        <f>'REGISTRATION fill in'!D13</f>
        <v>0</v>
      </c>
      <c r="D12" s="20">
        <f>'REGISTRATION fill in'!E13</f>
        <v>3</v>
      </c>
      <c r="E12" s="23">
        <v>55</v>
      </c>
      <c r="F12" s="23">
        <v>50</v>
      </c>
      <c r="G12" s="23">
        <v>56</v>
      </c>
      <c r="H12" s="28">
        <f t="shared" si="0"/>
        <v>161</v>
      </c>
      <c r="I12" s="28"/>
      <c r="J12" s="23">
        <v>64</v>
      </c>
      <c r="K12" s="23">
        <v>69</v>
      </c>
      <c r="L12" s="32">
        <v>70</v>
      </c>
      <c r="N12" s="23">
        <v>54</v>
      </c>
      <c r="O12" s="23">
        <v>58</v>
      </c>
      <c r="P12" s="32">
        <v>52</v>
      </c>
    </row>
    <row r="13" spans="1:16" ht="15.75">
      <c r="A13" s="5">
        <v>4</v>
      </c>
      <c r="B13" s="22" t="str">
        <f>'REGISTRATION fill in'!C14</f>
        <v>Vaidas Šmoilovas</v>
      </c>
      <c r="C13" s="22">
        <f>'REGISTRATION fill in'!D14</f>
        <v>0</v>
      </c>
      <c r="D13" s="20">
        <f>'REGISTRATION fill in'!E14</f>
        <v>4</v>
      </c>
      <c r="E13" s="23">
        <v>70</v>
      </c>
      <c r="F13" s="23">
        <v>71</v>
      </c>
      <c r="G13" s="23">
        <v>65</v>
      </c>
      <c r="H13" s="28">
        <f t="shared" si="0"/>
        <v>206</v>
      </c>
      <c r="I13" s="28"/>
      <c r="J13" s="23">
        <v>86</v>
      </c>
      <c r="K13" s="23">
        <v>72</v>
      </c>
      <c r="L13" s="32">
        <v>75</v>
      </c>
      <c r="N13" s="23">
        <v>83</v>
      </c>
      <c r="O13" s="23">
        <v>81</v>
      </c>
      <c r="P13" s="32">
        <v>79</v>
      </c>
    </row>
    <row r="14" spans="1:16" ht="15.75">
      <c r="A14" s="5">
        <v>5</v>
      </c>
      <c r="B14" s="22" t="str">
        <f>'REGISTRATION fill in'!C15</f>
        <v>Edgaras Liutkevičius</v>
      </c>
      <c r="C14" s="22">
        <f>'REGISTRATION fill in'!D15</f>
        <v>0</v>
      </c>
      <c r="D14" s="20">
        <f>'REGISTRATION fill in'!E15</f>
        <v>5</v>
      </c>
      <c r="E14" s="23">
        <v>72</v>
      </c>
      <c r="F14" s="23">
        <v>60</v>
      </c>
      <c r="G14" s="23">
        <v>55</v>
      </c>
      <c r="H14" s="28">
        <f t="shared" si="0"/>
        <v>187</v>
      </c>
      <c r="I14" s="28"/>
      <c r="J14" s="23">
        <v>0</v>
      </c>
      <c r="K14" s="23">
        <v>0</v>
      </c>
      <c r="L14" s="32">
        <v>0</v>
      </c>
      <c r="N14" s="23">
        <v>44</v>
      </c>
      <c r="O14" s="23">
        <v>50</v>
      </c>
      <c r="P14" s="32">
        <v>41</v>
      </c>
    </row>
    <row r="15" spans="1:256" s="39" customFormat="1" ht="15.75">
      <c r="A15" s="33">
        <v>6</v>
      </c>
      <c r="B15" s="34" t="str">
        <f>'REGISTRATION fill in'!C16</f>
        <v>Egidijus Pečiukonis</v>
      </c>
      <c r="C15" s="34">
        <f>'REGISTRATION fill in'!D16</f>
        <v>0</v>
      </c>
      <c r="D15" s="35">
        <f>'REGISTRATION fill in'!E16</f>
        <v>6</v>
      </c>
      <c r="E15" s="36">
        <v>57</v>
      </c>
      <c r="F15" s="36">
        <v>52</v>
      </c>
      <c r="G15" s="36">
        <v>48</v>
      </c>
      <c r="H15" s="37">
        <f t="shared" si="0"/>
        <v>157</v>
      </c>
      <c r="I15" s="37"/>
      <c r="J15" s="36">
        <v>58</v>
      </c>
      <c r="K15" s="36">
        <v>51</v>
      </c>
      <c r="L15" s="38">
        <v>51</v>
      </c>
      <c r="N15" s="36">
        <v>63</v>
      </c>
      <c r="O15" s="36">
        <v>55</v>
      </c>
      <c r="P15" s="38">
        <v>53</v>
      </c>
      <c r="IU15" s="40"/>
      <c r="IV15" s="40"/>
    </row>
    <row r="16" spans="1:256" s="47" customFormat="1" ht="15.75">
      <c r="A16" s="41">
        <v>7</v>
      </c>
      <c r="B16" s="42" t="str">
        <f>'REGISTRATION fill in'!C17</f>
        <v>Karolis Kolosovas</v>
      </c>
      <c r="C16" s="42">
        <f>'REGISTRATION fill in'!D17</f>
        <v>0</v>
      </c>
      <c r="D16" s="43">
        <f>'REGISTRATION fill in'!E17</f>
        <v>7</v>
      </c>
      <c r="E16" s="44">
        <v>61</v>
      </c>
      <c r="F16" s="44">
        <v>51</v>
      </c>
      <c r="G16" s="44">
        <v>47</v>
      </c>
      <c r="H16" s="45">
        <f t="shared" si="0"/>
        <v>159</v>
      </c>
      <c r="I16" s="45"/>
      <c r="J16" s="44">
        <v>53</v>
      </c>
      <c r="K16" s="44">
        <v>52</v>
      </c>
      <c r="L16" s="46">
        <v>48</v>
      </c>
      <c r="N16" s="44">
        <v>64</v>
      </c>
      <c r="O16" s="44">
        <v>64</v>
      </c>
      <c r="P16" s="46">
        <v>69</v>
      </c>
      <c r="IU16" s="48"/>
      <c r="IV16" s="48"/>
    </row>
    <row r="17" spans="1:16" ht="15.75">
      <c r="A17" s="5">
        <v>8</v>
      </c>
      <c r="B17" s="22" t="str">
        <f>'REGISTRATION fill in'!C18</f>
        <v>Žydrunas Ramanauskas</v>
      </c>
      <c r="C17" s="22">
        <f>'REGISTRATION fill in'!D18</f>
        <v>0</v>
      </c>
      <c r="D17" s="20">
        <f>'REGISTRATION fill in'!E18</f>
        <v>8</v>
      </c>
      <c r="E17" s="23">
        <v>40</v>
      </c>
      <c r="F17" s="23">
        <v>44</v>
      </c>
      <c r="G17" s="23">
        <v>32</v>
      </c>
      <c r="H17" s="28">
        <f t="shared" si="0"/>
        <v>116</v>
      </c>
      <c r="I17" s="28"/>
      <c r="J17" s="23">
        <v>68</v>
      </c>
      <c r="K17" s="23">
        <v>60</v>
      </c>
      <c r="L17" s="32">
        <v>68</v>
      </c>
      <c r="N17" s="23">
        <v>86</v>
      </c>
      <c r="O17" s="23">
        <v>79</v>
      </c>
      <c r="P17" s="32">
        <v>78</v>
      </c>
    </row>
    <row r="18" spans="1:16" ht="15.75">
      <c r="A18" s="5">
        <v>9</v>
      </c>
      <c r="B18" s="22" t="str">
        <f>'REGISTRATION fill in'!C19</f>
        <v>Laurynas Stonkus</v>
      </c>
      <c r="C18" s="22">
        <f>'REGISTRATION fill in'!D19</f>
        <v>0</v>
      </c>
      <c r="D18" s="20">
        <f>'REGISTRATION fill in'!E19</f>
        <v>9</v>
      </c>
      <c r="E18" s="23">
        <v>53</v>
      </c>
      <c r="F18" s="23">
        <v>45</v>
      </c>
      <c r="G18" s="23">
        <v>51</v>
      </c>
      <c r="H18" s="28">
        <f t="shared" si="0"/>
        <v>149</v>
      </c>
      <c r="I18" s="28"/>
      <c r="J18" s="23">
        <v>69</v>
      </c>
      <c r="K18" s="23">
        <v>72</v>
      </c>
      <c r="L18" s="32">
        <v>56</v>
      </c>
      <c r="N18" s="23">
        <v>67</v>
      </c>
      <c r="O18" s="23">
        <v>73</v>
      </c>
      <c r="P18" s="32">
        <v>49</v>
      </c>
    </row>
    <row r="19" spans="1:16" ht="15.75">
      <c r="A19" s="5">
        <v>10</v>
      </c>
      <c r="B19" s="22" t="str">
        <f>'REGISTRATION fill in'!C20</f>
        <v>Simonas Vilčinskas</v>
      </c>
      <c r="C19" s="22">
        <f>'REGISTRATION fill in'!D20</f>
        <v>0</v>
      </c>
      <c r="D19" s="20">
        <f>'REGISTRATION fill in'!E20</f>
        <v>10</v>
      </c>
      <c r="E19" s="23">
        <v>59</v>
      </c>
      <c r="F19" s="23">
        <v>60</v>
      </c>
      <c r="G19" s="23">
        <v>40</v>
      </c>
      <c r="H19" s="28">
        <f t="shared" si="0"/>
        <v>159</v>
      </c>
      <c r="I19" s="28"/>
      <c r="J19" s="23">
        <v>84</v>
      </c>
      <c r="K19" s="23">
        <v>71</v>
      </c>
      <c r="L19" s="32">
        <v>71</v>
      </c>
      <c r="N19" s="23">
        <v>87</v>
      </c>
      <c r="O19" s="23">
        <v>74</v>
      </c>
      <c r="P19" s="32">
        <v>64</v>
      </c>
    </row>
    <row r="20" spans="1:16" ht="15.75">
      <c r="A20" s="5">
        <v>11</v>
      </c>
      <c r="B20" s="22" t="str">
        <f>'REGISTRATION fill in'!C21</f>
        <v>Arvistas Keras</v>
      </c>
      <c r="C20" s="22">
        <f>'REGISTRATION fill in'!D21</f>
        <v>0</v>
      </c>
      <c r="D20" s="20">
        <f>'REGISTRATION fill in'!E21</f>
        <v>11</v>
      </c>
      <c r="E20" s="23">
        <v>0</v>
      </c>
      <c r="F20" s="23">
        <v>0</v>
      </c>
      <c r="G20" s="23">
        <v>0</v>
      </c>
      <c r="H20" s="28">
        <f t="shared" si="0"/>
        <v>0</v>
      </c>
      <c r="I20" s="28"/>
      <c r="J20" s="23">
        <v>0</v>
      </c>
      <c r="K20" s="23">
        <v>0</v>
      </c>
      <c r="L20" s="32">
        <v>0</v>
      </c>
      <c r="N20" s="23">
        <v>43</v>
      </c>
      <c r="O20" s="23">
        <v>40</v>
      </c>
      <c r="P20" s="32">
        <v>36</v>
      </c>
    </row>
    <row r="21" spans="1:16" ht="15.75">
      <c r="A21" s="5">
        <v>12</v>
      </c>
      <c r="B21" s="22" t="str">
        <f>'REGISTRATION fill in'!C22</f>
        <v>Aurimas Kontenis</v>
      </c>
      <c r="C21" s="22">
        <f>'REGISTRATION fill in'!D22</f>
        <v>0</v>
      </c>
      <c r="D21" s="20">
        <f>'REGISTRATION fill in'!E22</f>
        <v>12</v>
      </c>
      <c r="E21" s="23">
        <v>62</v>
      </c>
      <c r="F21" s="23">
        <v>69</v>
      </c>
      <c r="G21" s="23">
        <v>68</v>
      </c>
      <c r="H21" s="28">
        <f t="shared" si="0"/>
        <v>199</v>
      </c>
      <c r="I21" s="28"/>
      <c r="J21" s="23">
        <v>57</v>
      </c>
      <c r="K21" s="23">
        <v>64</v>
      </c>
      <c r="L21" s="32">
        <v>48</v>
      </c>
      <c r="N21" s="23">
        <v>63</v>
      </c>
      <c r="O21" s="23">
        <v>65</v>
      </c>
      <c r="P21" s="32">
        <v>65</v>
      </c>
    </row>
    <row r="22" spans="1:16" ht="15.75">
      <c r="A22" s="5">
        <v>13</v>
      </c>
      <c r="B22" s="22" t="str">
        <f>'REGISTRATION fill in'!C23</f>
        <v>Arunas Paulavičius</v>
      </c>
      <c r="C22" s="22">
        <f>'REGISTRATION fill in'!D23</f>
        <v>0</v>
      </c>
      <c r="D22" s="20">
        <f>'REGISTRATION fill in'!E23</f>
        <v>13</v>
      </c>
      <c r="E22" s="23">
        <v>83</v>
      </c>
      <c r="F22" s="23">
        <v>72</v>
      </c>
      <c r="G22" s="23">
        <v>76</v>
      </c>
      <c r="H22" s="28">
        <f t="shared" si="0"/>
        <v>231</v>
      </c>
      <c r="I22" s="28"/>
      <c r="J22" s="23">
        <v>0</v>
      </c>
      <c r="K22" s="23">
        <v>0</v>
      </c>
      <c r="L22" s="32">
        <v>0</v>
      </c>
      <c r="N22" s="23">
        <v>66</v>
      </c>
      <c r="O22" s="23">
        <v>51</v>
      </c>
      <c r="P22" s="32">
        <v>43</v>
      </c>
    </row>
    <row r="23" spans="1:16" ht="15.75">
      <c r="A23" s="5">
        <v>14</v>
      </c>
      <c r="B23" s="22" t="str">
        <f>'REGISTRATION fill in'!C24</f>
        <v>Rokas Vitkevičius</v>
      </c>
      <c r="C23" s="22">
        <f>'REGISTRATION fill in'!D24</f>
        <v>0</v>
      </c>
      <c r="D23" s="20">
        <f>'REGISTRATION fill in'!E24</f>
        <v>14</v>
      </c>
      <c r="E23" s="23">
        <v>38</v>
      </c>
      <c r="F23" s="23">
        <v>40</v>
      </c>
      <c r="G23" s="23">
        <v>40</v>
      </c>
      <c r="H23" s="28">
        <f t="shared" si="0"/>
        <v>118</v>
      </c>
      <c r="I23" s="28"/>
      <c r="J23" s="23">
        <v>64</v>
      </c>
      <c r="K23" s="23">
        <v>62</v>
      </c>
      <c r="L23" s="32">
        <v>60</v>
      </c>
      <c r="N23" s="23">
        <v>68</v>
      </c>
      <c r="O23" s="23">
        <v>54</v>
      </c>
      <c r="P23" s="32">
        <v>49</v>
      </c>
    </row>
    <row r="24" spans="1:16" ht="15.75">
      <c r="A24" s="5">
        <v>15</v>
      </c>
      <c r="B24" s="22" t="str">
        <f>'REGISTRATION fill in'!C25</f>
        <v>Justinas Pečiukonis</v>
      </c>
      <c r="C24" s="22">
        <f>'REGISTRATION fill in'!D25</f>
        <v>0</v>
      </c>
      <c r="D24" s="20">
        <f>'REGISTRATION fill in'!E25</f>
        <v>15</v>
      </c>
      <c r="E24" s="23">
        <v>39</v>
      </c>
      <c r="F24" s="23">
        <v>59</v>
      </c>
      <c r="G24" s="23">
        <v>61</v>
      </c>
      <c r="H24" s="28">
        <f t="shared" si="0"/>
        <v>159</v>
      </c>
      <c r="I24" s="28"/>
      <c r="J24" s="23">
        <v>43</v>
      </c>
      <c r="K24" s="23">
        <v>44</v>
      </c>
      <c r="L24" s="32">
        <v>48</v>
      </c>
      <c r="N24" s="23">
        <v>69</v>
      </c>
      <c r="O24" s="23">
        <v>68</v>
      </c>
      <c r="P24" s="32">
        <v>60</v>
      </c>
    </row>
    <row r="25" spans="1:16" ht="15.75">
      <c r="A25" s="5">
        <v>16</v>
      </c>
      <c r="B25" s="22" t="str">
        <f>'REGISTRATION fill in'!C26</f>
        <v>Marius Bareišis</v>
      </c>
      <c r="C25" s="22">
        <f>'REGISTRATION fill in'!D26</f>
        <v>0</v>
      </c>
      <c r="D25" s="20">
        <f>'REGISTRATION fill in'!E26</f>
        <v>16</v>
      </c>
      <c r="E25" s="23">
        <v>36</v>
      </c>
      <c r="F25" s="23">
        <v>41</v>
      </c>
      <c r="G25" s="23">
        <v>42</v>
      </c>
      <c r="H25" s="28">
        <f t="shared" si="0"/>
        <v>119</v>
      </c>
      <c r="I25" s="28"/>
      <c r="J25" s="23">
        <v>88</v>
      </c>
      <c r="K25" s="23">
        <v>74</v>
      </c>
      <c r="L25" s="32">
        <v>69</v>
      </c>
      <c r="N25" s="23">
        <v>71</v>
      </c>
      <c r="O25" s="23">
        <v>55</v>
      </c>
      <c r="P25" s="32">
        <v>70</v>
      </c>
    </row>
    <row r="26" spans="1:16" ht="15.75">
      <c r="A26" s="5">
        <v>17</v>
      </c>
      <c r="B26" s="22" t="str">
        <f>'REGISTRATION fill in'!C27</f>
        <v>Rytis Bužavas</v>
      </c>
      <c r="C26" s="22">
        <f>'REGISTRATION fill in'!D27</f>
        <v>0</v>
      </c>
      <c r="D26" s="20">
        <f>'REGISTRATION fill in'!E27</f>
        <v>17</v>
      </c>
      <c r="E26" s="23">
        <v>63</v>
      </c>
      <c r="F26" s="23">
        <v>60</v>
      </c>
      <c r="G26" s="23">
        <v>55</v>
      </c>
      <c r="H26" s="28">
        <f t="shared" si="0"/>
        <v>178</v>
      </c>
      <c r="I26" s="28"/>
      <c r="J26" s="23">
        <v>62</v>
      </c>
      <c r="K26" s="23">
        <v>51</v>
      </c>
      <c r="L26" s="32">
        <v>41</v>
      </c>
      <c r="N26" s="23">
        <v>76</v>
      </c>
      <c r="O26" s="23">
        <v>71</v>
      </c>
      <c r="P26" s="32">
        <v>67</v>
      </c>
    </row>
    <row r="27" spans="1:16" ht="15.75">
      <c r="A27" s="5">
        <v>18</v>
      </c>
      <c r="B27" s="22" t="str">
        <f>'REGISTRATION fill in'!C28</f>
        <v>Paulius Karklelis</v>
      </c>
      <c r="C27" s="22">
        <f>'REGISTRATION fill in'!D28</f>
        <v>0</v>
      </c>
      <c r="D27" s="20">
        <f>'REGISTRATION fill in'!E28</f>
        <v>18</v>
      </c>
      <c r="E27" s="23">
        <v>64</v>
      </c>
      <c r="F27" s="23">
        <v>68</v>
      </c>
      <c r="G27" s="23">
        <v>60</v>
      </c>
      <c r="H27" s="28">
        <f t="shared" si="0"/>
        <v>192</v>
      </c>
      <c r="I27" s="28"/>
      <c r="J27" s="23">
        <v>56</v>
      </c>
      <c r="K27" s="23">
        <v>55</v>
      </c>
      <c r="L27" s="32">
        <v>57</v>
      </c>
      <c r="N27" s="23">
        <v>48</v>
      </c>
      <c r="O27" s="23">
        <v>69</v>
      </c>
      <c r="P27" s="32">
        <v>66</v>
      </c>
    </row>
    <row r="28" spans="1:16" ht="15.75">
      <c r="A28" s="5">
        <v>19</v>
      </c>
      <c r="B28" s="22" t="str">
        <f>'REGISTRATION fill in'!C29</f>
        <v>Tomas Šapnagis</v>
      </c>
      <c r="C28" s="22">
        <f>'REGISTRATION fill in'!D29</f>
        <v>0</v>
      </c>
      <c r="D28" s="20">
        <f>'REGISTRATION fill in'!E29</f>
        <v>19</v>
      </c>
      <c r="E28" s="23">
        <v>81</v>
      </c>
      <c r="F28" s="23">
        <v>72</v>
      </c>
      <c r="G28" s="23">
        <v>70</v>
      </c>
      <c r="H28" s="28">
        <f t="shared" si="0"/>
        <v>223</v>
      </c>
      <c r="I28" s="28"/>
      <c r="J28" s="23">
        <v>83</v>
      </c>
      <c r="K28" s="23">
        <v>81</v>
      </c>
      <c r="L28" s="32">
        <v>78</v>
      </c>
      <c r="N28" s="23">
        <v>69</v>
      </c>
      <c r="O28" s="23">
        <v>70</v>
      </c>
      <c r="P28" s="32">
        <v>68</v>
      </c>
    </row>
    <row r="29" spans="1:16" ht="15.75">
      <c r="A29" s="5">
        <v>20</v>
      </c>
      <c r="B29" s="22" t="str">
        <f>'REGISTRATION fill in'!C30</f>
        <v>Vitalijus Uselis</v>
      </c>
      <c r="C29" s="22">
        <f>'REGISTRATION fill in'!D30</f>
        <v>0</v>
      </c>
      <c r="D29" s="20">
        <f>'REGISTRATION fill in'!E30</f>
        <v>20</v>
      </c>
      <c r="E29" s="23">
        <v>0</v>
      </c>
      <c r="F29" s="23">
        <v>0</v>
      </c>
      <c r="G29" s="23">
        <v>0</v>
      </c>
      <c r="H29" s="28">
        <f t="shared" si="0"/>
        <v>0</v>
      </c>
      <c r="I29" s="28"/>
      <c r="J29" s="23">
        <v>0</v>
      </c>
      <c r="K29" s="23">
        <v>0</v>
      </c>
      <c r="L29" s="32">
        <v>0</v>
      </c>
      <c r="N29" s="23">
        <v>42</v>
      </c>
      <c r="O29" s="23">
        <v>30</v>
      </c>
      <c r="P29" s="32">
        <v>32</v>
      </c>
    </row>
    <row r="30" spans="1:16" ht="15.75">
      <c r="A30" s="5">
        <v>21</v>
      </c>
      <c r="B30" s="22" t="str">
        <f>'REGISTRATION fill in'!C31</f>
        <v>Salvijus Budrys</v>
      </c>
      <c r="C30" s="22">
        <f>'REGISTRATION fill in'!D31</f>
        <v>0</v>
      </c>
      <c r="D30" s="20">
        <f>'REGISTRATION fill in'!E31</f>
        <v>21</v>
      </c>
      <c r="E30" s="23">
        <v>80</v>
      </c>
      <c r="F30" s="23">
        <v>78</v>
      </c>
      <c r="G30" s="23">
        <v>68</v>
      </c>
      <c r="H30" s="28">
        <f t="shared" si="0"/>
        <v>226</v>
      </c>
      <c r="I30" s="28"/>
      <c r="J30" s="23">
        <v>64</v>
      </c>
      <c r="K30" s="23">
        <v>60</v>
      </c>
      <c r="L30" s="32">
        <v>60</v>
      </c>
      <c r="N30" s="23">
        <v>60</v>
      </c>
      <c r="O30" s="23">
        <v>88</v>
      </c>
      <c r="P30" s="32">
        <v>80</v>
      </c>
    </row>
    <row r="31" spans="1:16" ht="15.75">
      <c r="A31" s="5">
        <v>22</v>
      </c>
      <c r="B31" s="22" t="str">
        <f>'REGISTRATION fill in'!C32</f>
        <v>Robertas Šalkauskas</v>
      </c>
      <c r="C31" s="22">
        <f>'REGISTRATION fill in'!D32</f>
        <v>0</v>
      </c>
      <c r="D31" s="20">
        <f>'REGISTRATION fill in'!E32</f>
        <v>22</v>
      </c>
      <c r="E31" s="23">
        <v>67</v>
      </c>
      <c r="F31" s="23">
        <v>61</v>
      </c>
      <c r="G31" s="23">
        <v>55</v>
      </c>
      <c r="H31" s="28">
        <f t="shared" si="0"/>
        <v>183</v>
      </c>
      <c r="I31" s="28"/>
      <c r="J31" s="23">
        <v>66</v>
      </c>
      <c r="K31" s="23">
        <v>71</v>
      </c>
      <c r="L31" s="32">
        <v>76</v>
      </c>
      <c r="N31" s="23">
        <v>63</v>
      </c>
      <c r="O31" s="23">
        <v>62</v>
      </c>
      <c r="P31" s="32">
        <v>62</v>
      </c>
    </row>
    <row r="32" spans="1:16" ht="15.75">
      <c r="A32" s="5">
        <v>23</v>
      </c>
      <c r="B32" s="22" t="str">
        <f>'REGISTRATION fill in'!C33</f>
        <v>Laimis Sadeckas</v>
      </c>
      <c r="C32" s="22">
        <f>'REGISTRATION fill in'!D33</f>
        <v>0</v>
      </c>
      <c r="D32" s="20">
        <f>'REGISTRATION fill in'!E33</f>
        <v>23</v>
      </c>
      <c r="E32" s="23">
        <v>62</v>
      </c>
      <c r="F32" s="23">
        <v>51</v>
      </c>
      <c r="G32" s="23">
        <v>61</v>
      </c>
      <c r="H32" s="28">
        <f t="shared" si="0"/>
        <v>174</v>
      </c>
      <c r="I32" s="28"/>
      <c r="J32" s="23">
        <v>86</v>
      </c>
      <c r="K32" s="23">
        <v>72</v>
      </c>
      <c r="L32" s="32">
        <v>68</v>
      </c>
      <c r="N32" s="23">
        <v>77</v>
      </c>
      <c r="O32" s="23">
        <v>70</v>
      </c>
      <c r="P32" s="32">
        <v>69</v>
      </c>
    </row>
    <row r="33" spans="1:16" ht="15.75">
      <c r="A33" s="5">
        <v>24</v>
      </c>
      <c r="B33" s="22" t="str">
        <f>'REGISTRATION fill in'!C34</f>
        <v>Edgaras Kilbovskis</v>
      </c>
      <c r="C33" s="22">
        <f>'REGISTRATION fill in'!D34</f>
        <v>0</v>
      </c>
      <c r="D33" s="20">
        <f>'REGISTRATION fill in'!E34</f>
        <v>24</v>
      </c>
      <c r="E33" s="23">
        <v>29</v>
      </c>
      <c r="F33" s="23">
        <v>28</v>
      </c>
      <c r="G33" s="23">
        <v>24</v>
      </c>
      <c r="H33" s="28">
        <f t="shared" si="0"/>
        <v>81</v>
      </c>
      <c r="I33" s="28"/>
      <c r="J33" s="23">
        <v>0</v>
      </c>
      <c r="K33" s="23">
        <v>0</v>
      </c>
      <c r="L33" s="32">
        <v>0</v>
      </c>
      <c r="N33" s="23">
        <v>40</v>
      </c>
      <c r="O33" s="23">
        <v>33</v>
      </c>
      <c r="P33" s="32">
        <v>42</v>
      </c>
    </row>
    <row r="34" spans="1:16" ht="15.75">
      <c r="A34" s="5">
        <v>25</v>
      </c>
      <c r="B34" s="22" t="str">
        <f>'REGISTRATION fill in'!C35</f>
        <v>Natas Čižikovas</v>
      </c>
      <c r="C34" s="22">
        <f>'REGISTRATION fill in'!D35</f>
        <v>0</v>
      </c>
      <c r="D34" s="20">
        <f>'REGISTRATION fill in'!E35</f>
        <v>25</v>
      </c>
      <c r="E34" s="23">
        <v>64</v>
      </c>
      <c r="F34" s="23">
        <v>60</v>
      </c>
      <c r="G34" s="23">
        <v>52</v>
      </c>
      <c r="H34" s="28">
        <f t="shared" si="0"/>
        <v>176</v>
      </c>
      <c r="I34" s="28"/>
      <c r="J34" s="23">
        <v>65</v>
      </c>
      <c r="K34" s="23">
        <v>51</v>
      </c>
      <c r="L34" s="32">
        <v>52</v>
      </c>
      <c r="N34" s="23">
        <v>51</v>
      </c>
      <c r="O34" s="23">
        <v>65</v>
      </c>
      <c r="P34" s="32">
        <v>56</v>
      </c>
    </row>
    <row r="35" spans="1:16" ht="15.75">
      <c r="A35" s="5">
        <v>26</v>
      </c>
      <c r="B35" s="22" t="str">
        <f>'REGISTRATION fill in'!C36</f>
        <v>Marius Klimas</v>
      </c>
      <c r="C35" s="22">
        <f>'REGISTRATION fill in'!D36</f>
        <v>0</v>
      </c>
      <c r="D35" s="20">
        <f>'REGISTRATION fill in'!E36</f>
        <v>26</v>
      </c>
      <c r="E35" s="23">
        <v>53</v>
      </c>
      <c r="F35" s="23">
        <v>48</v>
      </c>
      <c r="G35" s="23">
        <v>45</v>
      </c>
      <c r="H35" s="28">
        <f t="shared" si="0"/>
        <v>146</v>
      </c>
      <c r="I35" s="28"/>
      <c r="J35" s="23">
        <v>66</v>
      </c>
      <c r="K35" s="23">
        <v>58</v>
      </c>
      <c r="L35" s="32">
        <v>54</v>
      </c>
      <c r="N35" s="23">
        <v>68</v>
      </c>
      <c r="O35" s="23">
        <v>69</v>
      </c>
      <c r="P35" s="32">
        <v>68</v>
      </c>
    </row>
    <row r="36" spans="1:16" ht="15.75">
      <c r="A36" s="5">
        <v>27</v>
      </c>
      <c r="B36" s="22" t="str">
        <f>'REGISTRATION fill in'!C37</f>
        <v>Darius Jurčiukonis</v>
      </c>
      <c r="C36" s="22">
        <f>'REGISTRATION fill in'!D37</f>
        <v>0</v>
      </c>
      <c r="D36" s="20">
        <f>'REGISTRATION fill in'!E37</f>
        <v>27</v>
      </c>
      <c r="E36" s="23">
        <v>63</v>
      </c>
      <c r="F36" s="23">
        <v>65</v>
      </c>
      <c r="G36" s="23">
        <v>56</v>
      </c>
      <c r="H36" s="28">
        <f t="shared" si="0"/>
        <v>184</v>
      </c>
      <c r="I36" s="28"/>
      <c r="J36" s="23">
        <v>77</v>
      </c>
      <c r="K36" s="23">
        <v>78</v>
      </c>
      <c r="L36" s="32">
        <v>68</v>
      </c>
      <c r="N36" s="23">
        <v>70</v>
      </c>
      <c r="O36" s="23">
        <v>64</v>
      </c>
      <c r="P36" s="32">
        <v>53</v>
      </c>
    </row>
    <row r="37" spans="1:16" ht="15.75">
      <c r="A37" s="5">
        <v>28</v>
      </c>
      <c r="B37" s="22" t="str">
        <f>'REGISTRATION fill in'!C38</f>
        <v>Ramūnas Petkevičius</v>
      </c>
      <c r="C37" s="22">
        <f>'REGISTRATION fill in'!D38</f>
        <v>0</v>
      </c>
      <c r="D37" s="20">
        <f>'REGISTRATION fill in'!E38</f>
        <v>28</v>
      </c>
      <c r="E37" s="23">
        <v>66</v>
      </c>
      <c r="F37" s="23">
        <v>62</v>
      </c>
      <c r="G37" s="23">
        <v>57</v>
      </c>
      <c r="H37" s="28">
        <f t="shared" si="0"/>
        <v>185</v>
      </c>
      <c r="I37" s="28"/>
      <c r="J37" s="23">
        <v>0</v>
      </c>
      <c r="K37" s="23">
        <v>0</v>
      </c>
      <c r="L37" s="32">
        <v>0</v>
      </c>
      <c r="N37" s="23">
        <v>61</v>
      </c>
      <c r="O37" s="23">
        <v>58</v>
      </c>
      <c r="P37" s="32">
        <v>55</v>
      </c>
    </row>
    <row r="38" spans="1:16" ht="15.75">
      <c r="A38" s="5">
        <v>29</v>
      </c>
      <c r="B38" s="22" t="str">
        <f>'REGISTRATION fill in'!C39</f>
        <v>Andrius Burkša</v>
      </c>
      <c r="C38" s="22">
        <f>'REGISTRATION fill in'!D39</f>
        <v>0</v>
      </c>
      <c r="D38" s="20">
        <f>'REGISTRATION fill in'!E39</f>
        <v>29</v>
      </c>
      <c r="E38" s="23">
        <v>0</v>
      </c>
      <c r="F38" s="23">
        <v>0</v>
      </c>
      <c r="G38" s="23">
        <v>0</v>
      </c>
      <c r="H38" s="28">
        <f t="shared" si="0"/>
        <v>0</v>
      </c>
      <c r="I38" s="28"/>
      <c r="J38" s="23">
        <v>58</v>
      </c>
      <c r="K38" s="23">
        <v>70</v>
      </c>
      <c r="L38" s="32">
        <v>66</v>
      </c>
      <c r="N38" s="23">
        <v>55</v>
      </c>
      <c r="O38" s="23">
        <v>51</v>
      </c>
      <c r="P38" s="32">
        <v>47</v>
      </c>
    </row>
    <row r="39" spans="1:16" ht="15.75">
      <c r="A39" s="5">
        <v>30</v>
      </c>
      <c r="B39" s="22" t="str">
        <f>'REGISTRATION fill in'!C40</f>
        <v>Nerijus Cickevičius</v>
      </c>
      <c r="C39" s="22">
        <f>'REGISTRATION fill in'!D40</f>
        <v>0</v>
      </c>
      <c r="D39" s="20">
        <f>'REGISTRATION fill in'!E40</f>
        <v>30</v>
      </c>
      <c r="E39" s="23">
        <v>57</v>
      </c>
      <c r="F39" s="23">
        <v>51</v>
      </c>
      <c r="G39" s="23">
        <v>59</v>
      </c>
      <c r="H39" s="28">
        <f t="shared" si="0"/>
        <v>167</v>
      </c>
      <c r="I39" s="28"/>
      <c r="J39" s="23">
        <v>72</v>
      </c>
      <c r="K39" s="23">
        <v>68</v>
      </c>
      <c r="L39" s="32">
        <v>59</v>
      </c>
      <c r="N39" s="23">
        <v>78</v>
      </c>
      <c r="O39" s="23">
        <v>82</v>
      </c>
      <c r="P39" s="32">
        <v>79</v>
      </c>
    </row>
    <row r="40" spans="1:16" ht="15.75">
      <c r="A40" s="5">
        <v>31</v>
      </c>
      <c r="B40" s="22">
        <f>'REGISTRATION fill in'!C41</f>
        <v>0</v>
      </c>
      <c r="C40" s="22">
        <f>'REGISTRATION fill in'!D41</f>
        <v>0</v>
      </c>
      <c r="D40" s="20">
        <f>'REGISTRATION fill in'!E41</f>
        <v>0</v>
      </c>
      <c r="E40" s="23"/>
      <c r="F40" s="23"/>
      <c r="G40" s="23"/>
      <c r="H40" s="28">
        <f t="shared" si="0"/>
        <v>0</v>
      </c>
      <c r="I40" s="28"/>
      <c r="J40" s="23"/>
      <c r="K40" s="23"/>
      <c r="L40" s="32"/>
      <c r="N40" s="23"/>
      <c r="O40" s="23"/>
      <c r="P40" s="32"/>
    </row>
    <row r="41" spans="1:16" ht="15.75">
      <c r="A41" s="5">
        <v>32</v>
      </c>
      <c r="B41" s="22">
        <f>'REGISTRATION fill in'!C41</f>
        <v>0</v>
      </c>
      <c r="C41" s="22">
        <f>'REGISTRATION fill in'!D41</f>
        <v>0</v>
      </c>
      <c r="D41" s="20">
        <f>'REGISTRATION fill in'!E41</f>
        <v>0</v>
      </c>
      <c r="E41" s="23"/>
      <c r="F41" s="23"/>
      <c r="G41" s="23"/>
      <c r="H41" s="28">
        <f t="shared" si="0"/>
        <v>0</v>
      </c>
      <c r="I41" s="28"/>
      <c r="J41" s="23"/>
      <c r="K41" s="23"/>
      <c r="L41" s="32"/>
      <c r="N41" s="23"/>
      <c r="O41" s="23"/>
      <c r="P41" s="32"/>
    </row>
    <row r="42" spans="1:16" ht="15.75">
      <c r="A42" s="5">
        <v>33</v>
      </c>
      <c r="B42" s="22">
        <f>'REGISTRATION fill in'!C42</f>
        <v>0</v>
      </c>
      <c r="C42" s="22">
        <f>'REGISTRATION fill in'!D42</f>
        <v>0</v>
      </c>
      <c r="D42" s="20">
        <f>'REGISTRATION fill in'!E42</f>
        <v>0</v>
      </c>
      <c r="E42" s="23"/>
      <c r="F42" s="23"/>
      <c r="G42" s="23"/>
      <c r="H42" s="28">
        <f t="shared" si="0"/>
        <v>0</v>
      </c>
      <c r="I42" s="28"/>
      <c r="J42" s="23"/>
      <c r="K42" s="23"/>
      <c r="L42" s="32"/>
      <c r="N42" s="23"/>
      <c r="O42" s="23"/>
      <c r="P42" s="32"/>
    </row>
    <row r="43" spans="1:16" ht="15.75">
      <c r="A43" s="5">
        <v>34</v>
      </c>
      <c r="B43" s="22">
        <f>'REGISTRATION fill in'!C43</f>
        <v>0</v>
      </c>
      <c r="C43" s="22">
        <f>'REGISTRATION fill in'!D43</f>
        <v>0</v>
      </c>
      <c r="D43" s="20">
        <f>'REGISTRATION fill in'!E43</f>
        <v>0</v>
      </c>
      <c r="E43" s="23"/>
      <c r="F43" s="23"/>
      <c r="G43" s="23"/>
      <c r="H43" s="28">
        <f t="shared" si="0"/>
        <v>0</v>
      </c>
      <c r="I43" s="28"/>
      <c r="J43" s="23"/>
      <c r="K43" s="23"/>
      <c r="L43" s="32"/>
      <c r="N43" s="23"/>
      <c r="O43" s="23"/>
      <c r="P43" s="32"/>
    </row>
    <row r="44" spans="1:16" ht="15.75">
      <c r="A44" s="5">
        <v>35</v>
      </c>
      <c r="B44" s="22">
        <f>'REGISTRATION fill in'!C44</f>
        <v>0</v>
      </c>
      <c r="C44" s="22">
        <f>'REGISTRATION fill in'!D44</f>
        <v>0</v>
      </c>
      <c r="D44" s="20">
        <f>'REGISTRATION fill in'!E44</f>
        <v>0</v>
      </c>
      <c r="E44" s="23"/>
      <c r="F44" s="23"/>
      <c r="G44" s="23"/>
      <c r="H44" s="28">
        <f t="shared" si="0"/>
        <v>0</v>
      </c>
      <c r="I44" s="28"/>
      <c r="J44" s="23"/>
      <c r="K44" s="23"/>
      <c r="L44" s="32"/>
      <c r="N44" s="23"/>
      <c r="O44" s="23"/>
      <c r="P44" s="32"/>
    </row>
    <row r="45" spans="1:16" ht="15.75">
      <c r="A45" s="5">
        <v>36</v>
      </c>
      <c r="B45" s="22">
        <f>'REGISTRATION fill in'!C45</f>
        <v>0</v>
      </c>
      <c r="C45" s="22">
        <f>'REGISTRATION fill in'!D45</f>
        <v>0</v>
      </c>
      <c r="D45" s="20">
        <f>'REGISTRATION fill in'!E45</f>
        <v>0</v>
      </c>
      <c r="E45" s="23"/>
      <c r="F45" s="23"/>
      <c r="G45" s="23"/>
      <c r="H45" s="28">
        <f t="shared" si="0"/>
        <v>0</v>
      </c>
      <c r="I45" s="28"/>
      <c r="J45" s="23"/>
      <c r="K45" s="23"/>
      <c r="L45" s="32"/>
      <c r="N45" s="23"/>
      <c r="O45" s="23"/>
      <c r="P45" s="32"/>
    </row>
    <row r="46" spans="1:16" ht="15.75">
      <c r="A46" s="5">
        <v>37</v>
      </c>
      <c r="B46" s="22">
        <f>'REGISTRATION fill in'!C46</f>
        <v>0</v>
      </c>
      <c r="C46" s="22">
        <f>'REGISTRATION fill in'!D46</f>
        <v>0</v>
      </c>
      <c r="D46" s="20">
        <f>'REGISTRATION fill in'!E46</f>
        <v>0</v>
      </c>
      <c r="E46" s="23"/>
      <c r="F46" s="23"/>
      <c r="G46" s="23"/>
      <c r="H46" s="28">
        <f t="shared" si="0"/>
        <v>0</v>
      </c>
      <c r="I46" s="28"/>
      <c r="J46" s="23"/>
      <c r="K46" s="23"/>
      <c r="L46" s="32"/>
      <c r="N46" s="23"/>
      <c r="O46" s="23"/>
      <c r="P46" s="32"/>
    </row>
    <row r="47" spans="1:16" ht="15.75">
      <c r="A47" s="5">
        <v>38</v>
      </c>
      <c r="B47" s="22">
        <f>'REGISTRATION fill in'!C47</f>
        <v>0</v>
      </c>
      <c r="C47" s="22">
        <f>'REGISTRATION fill in'!D47</f>
        <v>0</v>
      </c>
      <c r="D47" s="20">
        <f>'REGISTRATION fill in'!E47</f>
        <v>0</v>
      </c>
      <c r="E47" s="23"/>
      <c r="F47" s="23"/>
      <c r="G47" s="23"/>
      <c r="H47" s="28">
        <f t="shared" si="0"/>
        <v>0</v>
      </c>
      <c r="I47" s="28"/>
      <c r="J47" s="23"/>
      <c r="K47" s="23"/>
      <c r="L47" s="32"/>
      <c r="N47" s="23"/>
      <c r="O47" s="23"/>
      <c r="P47" s="32"/>
    </row>
    <row r="48" spans="1:16" ht="15.75">
      <c r="A48" s="5">
        <v>39</v>
      </c>
      <c r="B48" s="22">
        <f>'REGISTRATION fill in'!C48</f>
        <v>0</v>
      </c>
      <c r="C48" s="22">
        <f>'REGISTRATION fill in'!D48</f>
        <v>0</v>
      </c>
      <c r="D48" s="20">
        <f>'REGISTRATION fill in'!E48</f>
        <v>0</v>
      </c>
      <c r="E48" s="23"/>
      <c r="F48" s="23"/>
      <c r="G48" s="23"/>
      <c r="H48" s="28">
        <f t="shared" si="0"/>
        <v>0</v>
      </c>
      <c r="I48" s="28"/>
      <c r="J48" s="23"/>
      <c r="K48" s="23"/>
      <c r="L48" s="32"/>
      <c r="N48" s="23"/>
      <c r="O48" s="23"/>
      <c r="P48" s="32"/>
    </row>
    <row r="49" spans="1:16" ht="15.75">
      <c r="A49" s="5">
        <v>40</v>
      </c>
      <c r="B49" s="22">
        <f>'REGISTRATION fill in'!C49</f>
        <v>0</v>
      </c>
      <c r="C49" s="22">
        <f>'REGISTRATION fill in'!D49</f>
        <v>0</v>
      </c>
      <c r="D49" s="20">
        <f>'REGISTRATION fill in'!E49</f>
        <v>0</v>
      </c>
      <c r="E49" s="23"/>
      <c r="F49" s="23"/>
      <c r="G49" s="23"/>
      <c r="H49" s="28">
        <f t="shared" si="0"/>
        <v>0</v>
      </c>
      <c r="I49" s="28"/>
      <c r="J49" s="23"/>
      <c r="K49" s="23"/>
      <c r="L49" s="32"/>
      <c r="N49" s="23"/>
      <c r="O49" s="23"/>
      <c r="P49" s="32"/>
    </row>
    <row r="50" spans="1:16" ht="15.75">
      <c r="A50" s="5">
        <v>41</v>
      </c>
      <c r="B50" s="22">
        <f>'REGISTRATION fill in'!C50</f>
        <v>0</v>
      </c>
      <c r="C50" s="22">
        <f>'REGISTRATION fill in'!D50</f>
        <v>0</v>
      </c>
      <c r="D50" s="20">
        <f>'REGISTRATION fill in'!E50</f>
        <v>0</v>
      </c>
      <c r="E50" s="23"/>
      <c r="F50" s="23"/>
      <c r="G50" s="23"/>
      <c r="H50" s="28">
        <f t="shared" si="0"/>
        <v>0</v>
      </c>
      <c r="I50" s="28"/>
      <c r="J50" s="23"/>
      <c r="K50" s="23"/>
      <c r="L50" s="32"/>
      <c r="N50" s="23"/>
      <c r="O50" s="23"/>
      <c r="P50" s="32"/>
    </row>
    <row r="51" spans="1:16" ht="15.75">
      <c r="A51" s="5">
        <v>42</v>
      </c>
      <c r="B51" s="22">
        <f>'REGISTRATION fill in'!C51</f>
        <v>0</v>
      </c>
      <c r="C51" s="22">
        <f>'REGISTRATION fill in'!D51</f>
        <v>0</v>
      </c>
      <c r="D51" s="20">
        <f>'REGISTRATION fill in'!E51</f>
        <v>0</v>
      </c>
      <c r="E51" s="23"/>
      <c r="F51" s="23"/>
      <c r="G51" s="23"/>
      <c r="H51" s="28">
        <f t="shared" si="0"/>
        <v>0</v>
      </c>
      <c r="I51" s="28"/>
      <c r="J51" s="23"/>
      <c r="K51" s="23"/>
      <c r="L51" s="32"/>
      <c r="N51" s="23"/>
      <c r="O51" s="23"/>
      <c r="P51" s="32"/>
    </row>
    <row r="52" spans="1:16" ht="15.75">
      <c r="A52" s="5">
        <v>43</v>
      </c>
      <c r="B52" s="22">
        <f>'REGISTRATION fill in'!C52</f>
        <v>0</v>
      </c>
      <c r="C52" s="22">
        <f>'REGISTRATION fill in'!D52</f>
        <v>0</v>
      </c>
      <c r="D52" s="20">
        <f>'REGISTRATION fill in'!E52</f>
        <v>0</v>
      </c>
      <c r="E52" s="23"/>
      <c r="F52" s="23"/>
      <c r="G52" s="23"/>
      <c r="H52" s="28">
        <f t="shared" si="0"/>
        <v>0</v>
      </c>
      <c r="I52" s="28"/>
      <c r="J52" s="23"/>
      <c r="K52" s="23"/>
      <c r="L52" s="32"/>
      <c r="N52" s="23"/>
      <c r="O52" s="23"/>
      <c r="P52" s="32"/>
    </row>
    <row r="53" spans="1:16" ht="15.75">
      <c r="A53" s="5">
        <v>44</v>
      </c>
      <c r="B53" s="22">
        <f>'REGISTRATION fill in'!C53</f>
        <v>0</v>
      </c>
      <c r="C53" s="22">
        <f>'REGISTRATION fill in'!D53</f>
        <v>0</v>
      </c>
      <c r="D53" s="20">
        <f>'REGISTRATION fill in'!E53</f>
        <v>0</v>
      </c>
      <c r="E53" s="23"/>
      <c r="F53" s="23"/>
      <c r="G53" s="23"/>
      <c r="H53" s="28">
        <f t="shared" si="0"/>
        <v>0</v>
      </c>
      <c r="I53" s="28"/>
      <c r="J53" s="23"/>
      <c r="K53" s="23"/>
      <c r="L53" s="32"/>
      <c r="N53" s="23"/>
      <c r="O53" s="23"/>
      <c r="P53" s="32"/>
    </row>
    <row r="54" spans="1:16" ht="15.75">
      <c r="A54" s="5">
        <v>45</v>
      </c>
      <c r="B54" s="22">
        <f>'REGISTRATION fill in'!C54</f>
        <v>0</v>
      </c>
      <c r="C54" s="22">
        <f>'REGISTRATION fill in'!D54</f>
        <v>0</v>
      </c>
      <c r="D54" s="20">
        <f>'REGISTRATION fill in'!E54</f>
        <v>0</v>
      </c>
      <c r="E54" s="23"/>
      <c r="F54" s="23"/>
      <c r="G54" s="23"/>
      <c r="H54" s="28">
        <f t="shared" si="0"/>
        <v>0</v>
      </c>
      <c r="I54" s="28"/>
      <c r="J54" s="23"/>
      <c r="K54" s="23"/>
      <c r="L54" s="32"/>
      <c r="N54" s="23"/>
      <c r="O54" s="23"/>
      <c r="P54" s="32"/>
    </row>
    <row r="55" spans="1:16" ht="15.75">
      <c r="A55" s="5">
        <v>46</v>
      </c>
      <c r="B55" s="22">
        <f>'REGISTRATION fill in'!C55</f>
        <v>0</v>
      </c>
      <c r="C55" s="22">
        <f>'REGISTRATION fill in'!D55</f>
        <v>0</v>
      </c>
      <c r="D55" s="20">
        <f>'REGISTRATION fill in'!E55</f>
        <v>0</v>
      </c>
      <c r="E55" s="23"/>
      <c r="F55" s="23"/>
      <c r="G55" s="23"/>
      <c r="H55" s="28">
        <f t="shared" si="0"/>
        <v>0</v>
      </c>
      <c r="I55" s="28"/>
      <c r="J55" s="23"/>
      <c r="K55" s="23"/>
      <c r="L55" s="32"/>
      <c r="N55" s="23"/>
      <c r="O55" s="23"/>
      <c r="P55" s="32"/>
    </row>
    <row r="56" spans="1:16" ht="15.75">
      <c r="A56" s="5">
        <v>47</v>
      </c>
      <c r="B56" s="22">
        <f>'REGISTRATION fill in'!C56</f>
        <v>0</v>
      </c>
      <c r="C56" s="22">
        <f>'REGISTRATION fill in'!D56</f>
        <v>0</v>
      </c>
      <c r="D56" s="20">
        <f>'REGISTRATION fill in'!E56</f>
        <v>0</v>
      </c>
      <c r="E56" s="23"/>
      <c r="F56" s="23"/>
      <c r="G56" s="23"/>
      <c r="H56" s="28">
        <f t="shared" si="0"/>
        <v>0</v>
      </c>
      <c r="I56" s="28"/>
      <c r="J56" s="23"/>
      <c r="K56" s="23"/>
      <c r="L56" s="32"/>
      <c r="N56" s="23"/>
      <c r="O56" s="23"/>
      <c r="P56" s="32"/>
    </row>
    <row r="57" spans="1:16" ht="15.75">
      <c r="A57" s="5">
        <v>48</v>
      </c>
      <c r="B57" s="22">
        <f>'REGISTRATION fill in'!C57</f>
        <v>0</v>
      </c>
      <c r="C57" s="22">
        <f>'REGISTRATION fill in'!D57</f>
        <v>0</v>
      </c>
      <c r="D57" s="20">
        <f>'REGISTRATION fill in'!E57</f>
        <v>0</v>
      </c>
      <c r="E57" s="23"/>
      <c r="F57" s="23"/>
      <c r="G57" s="23"/>
      <c r="H57" s="28">
        <f t="shared" si="0"/>
        <v>0</v>
      </c>
      <c r="I57" s="28"/>
      <c r="J57" s="23"/>
      <c r="K57" s="23"/>
      <c r="L57" s="32"/>
      <c r="N57" s="23"/>
      <c r="O57" s="23"/>
      <c r="P57" s="32"/>
    </row>
    <row r="58" spans="1:16" ht="15.75">
      <c r="A58" s="5">
        <v>49</v>
      </c>
      <c r="B58" s="22">
        <f>'REGISTRATION fill in'!C58</f>
        <v>0</v>
      </c>
      <c r="C58" s="22">
        <f>'REGISTRATION fill in'!D58</f>
        <v>0</v>
      </c>
      <c r="D58" s="20">
        <f>'REGISTRATION fill in'!E58</f>
        <v>0</v>
      </c>
      <c r="E58" s="23"/>
      <c r="F58" s="49"/>
      <c r="G58" s="23"/>
      <c r="H58" s="28">
        <f t="shared" si="0"/>
        <v>0</v>
      </c>
      <c r="I58" s="28"/>
      <c r="J58" s="23"/>
      <c r="K58" s="23"/>
      <c r="L58" s="32"/>
      <c r="N58" s="23"/>
      <c r="O58" s="23"/>
      <c r="P58" s="32"/>
    </row>
    <row r="59" spans="1:16" ht="15.75">
      <c r="A59" s="5">
        <v>50</v>
      </c>
      <c r="B59" s="22">
        <f>'REGISTRATION fill in'!C59</f>
        <v>0</v>
      </c>
      <c r="C59" s="22">
        <f>'REGISTRATION fill in'!D59</f>
        <v>0</v>
      </c>
      <c r="D59" s="20">
        <f>'REGISTRATION fill in'!E59</f>
        <v>0</v>
      </c>
      <c r="E59" s="23"/>
      <c r="F59" s="23"/>
      <c r="G59" s="23"/>
      <c r="H59" s="28">
        <f t="shared" si="0"/>
        <v>0</v>
      </c>
      <c r="I59" s="28"/>
      <c r="J59" s="23"/>
      <c r="K59" s="23"/>
      <c r="L59" s="32"/>
      <c r="N59" s="23"/>
      <c r="O59" s="23"/>
      <c r="P59" s="32"/>
    </row>
    <row r="60" spans="1:16" ht="15.75">
      <c r="A60" s="5">
        <v>51</v>
      </c>
      <c r="B60" s="22">
        <f>'REGISTRATION fill in'!C60</f>
        <v>0</v>
      </c>
      <c r="C60" s="22">
        <f>'REGISTRATION fill in'!D60</f>
        <v>0</v>
      </c>
      <c r="D60" s="20">
        <f>'REGISTRATION fill in'!E60</f>
        <v>0</v>
      </c>
      <c r="E60" s="23"/>
      <c r="F60" s="23"/>
      <c r="G60" s="23"/>
      <c r="H60" s="28">
        <f t="shared" si="0"/>
        <v>0</v>
      </c>
      <c r="I60" s="28"/>
      <c r="J60" s="23"/>
      <c r="K60" s="23"/>
      <c r="L60" s="32"/>
      <c r="N60" s="23"/>
      <c r="O60" s="23"/>
      <c r="P60" s="32"/>
    </row>
    <row r="61" spans="1:16" ht="15.75">
      <c r="A61" s="5">
        <v>52</v>
      </c>
      <c r="B61" s="22">
        <f>'REGISTRATION fill in'!C61</f>
        <v>0</v>
      </c>
      <c r="C61" s="22">
        <f>'REGISTRATION fill in'!D61</f>
        <v>0</v>
      </c>
      <c r="D61" s="20">
        <f>'REGISTRATION fill in'!E61</f>
        <v>0</v>
      </c>
      <c r="E61" s="23"/>
      <c r="F61" s="23"/>
      <c r="G61" s="23"/>
      <c r="H61" s="28">
        <f t="shared" si="0"/>
        <v>0</v>
      </c>
      <c r="I61" s="28"/>
      <c r="J61" s="23"/>
      <c r="K61" s="23"/>
      <c r="L61" s="32"/>
      <c r="N61" s="23"/>
      <c r="O61" s="23"/>
      <c r="P61" s="32"/>
    </row>
    <row r="62" spans="1:16" ht="15.75">
      <c r="A62" s="5">
        <v>53</v>
      </c>
      <c r="B62" s="22">
        <f>'REGISTRATION fill in'!C62</f>
        <v>0</v>
      </c>
      <c r="C62" s="22">
        <f>'REGISTRATION fill in'!D62</f>
        <v>0</v>
      </c>
      <c r="D62" s="20">
        <f>'REGISTRATION fill in'!E62</f>
        <v>0</v>
      </c>
      <c r="E62" s="23"/>
      <c r="F62" s="23"/>
      <c r="G62" s="23"/>
      <c r="H62" s="28">
        <f t="shared" si="0"/>
        <v>0</v>
      </c>
      <c r="I62" s="28"/>
      <c r="J62" s="23"/>
      <c r="K62" s="23"/>
      <c r="L62" s="32"/>
      <c r="N62" s="23"/>
      <c r="O62" s="23"/>
      <c r="P62" s="32"/>
    </row>
  </sheetData>
  <sheetProtection selectLockedCells="1" selectUnlockedCells="1"/>
  <mergeCells count="9">
    <mergeCell ref="J4:L4"/>
    <mergeCell ref="B6:E6"/>
    <mergeCell ref="F6:G6"/>
    <mergeCell ref="K6:L6"/>
    <mergeCell ref="O6:P6"/>
    <mergeCell ref="B7:E7"/>
    <mergeCell ref="F7:G7"/>
    <mergeCell ref="K7:L7"/>
    <mergeCell ref="O7:P7"/>
  </mergeCells>
  <printOptions/>
  <pageMargins left="0.25" right="0.25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4"/>
  <sheetViews>
    <sheetView zoomScale="120" zoomScaleNormal="120" zoomScalePageLayoutView="0" workbookViewId="0" topLeftCell="A1">
      <selection activeCell="A9" sqref="A9:D9"/>
    </sheetView>
  </sheetViews>
  <sheetFormatPr defaultColWidth="8.57421875" defaultRowHeight="12.75"/>
  <cols>
    <col min="1" max="1" width="4.00390625" style="2" customWidth="1"/>
    <col min="2" max="2" width="27.421875" style="1" customWidth="1"/>
    <col min="3" max="3" width="20.57421875" style="1" customWidth="1"/>
    <col min="4" max="4" width="11.00390625" style="2" customWidth="1"/>
    <col min="5" max="5" width="9.7109375" style="17" customWidth="1"/>
    <col min="6" max="8" width="9.140625" style="17" customWidth="1"/>
    <col min="9" max="9" width="5.8515625" style="1" customWidth="1"/>
    <col min="10" max="16384" width="8.57421875" style="1" customWidth="1"/>
  </cols>
  <sheetData>
    <row r="1" ht="15"/>
    <row r="2" ht="15"/>
    <row r="3" ht="15">
      <c r="C3" s="4"/>
    </row>
    <row r="4" ht="21">
      <c r="C4" s="18"/>
    </row>
    <row r="5" spans="6:8" ht="15">
      <c r="F5" s="106"/>
      <c r="G5" s="106"/>
      <c r="H5" s="106"/>
    </row>
    <row r="6" spans="5:8" ht="15.75">
      <c r="E6" s="103" t="s">
        <v>152</v>
      </c>
      <c r="F6" s="103"/>
      <c r="G6" s="103"/>
      <c r="H6" s="103"/>
    </row>
    <row r="7" spans="2:8" ht="21.75" customHeight="1">
      <c r="B7" s="107" t="s">
        <v>41</v>
      </c>
      <c r="C7" s="107"/>
      <c r="D7" s="107"/>
      <c r="E7" s="50" t="s">
        <v>42</v>
      </c>
      <c r="F7" s="108" t="s">
        <v>43</v>
      </c>
      <c r="G7" s="108"/>
      <c r="H7" s="108"/>
    </row>
    <row r="8" spans="2:8" ht="21.75" customHeight="1">
      <c r="B8" s="109"/>
      <c r="C8" s="109"/>
      <c r="D8" s="109"/>
      <c r="E8" s="50" t="s">
        <v>44</v>
      </c>
      <c r="F8" s="108" t="s">
        <v>45</v>
      </c>
      <c r="G8" s="108"/>
      <c r="H8" s="108"/>
    </row>
    <row r="9" spans="1:8" ht="21.75" customHeight="1">
      <c r="A9" s="103" t="s">
        <v>151</v>
      </c>
      <c r="B9" s="103"/>
      <c r="C9" s="103"/>
      <c r="D9" s="103"/>
      <c r="E9" s="50" t="s">
        <v>46</v>
      </c>
      <c r="F9" s="108" t="s">
        <v>47</v>
      </c>
      <c r="G9" s="108"/>
      <c r="H9" s="108"/>
    </row>
    <row r="11" spans="1:8" ht="21">
      <c r="A11" s="5" t="s">
        <v>2</v>
      </c>
      <c r="B11" s="6" t="s">
        <v>3</v>
      </c>
      <c r="C11" s="6" t="s">
        <v>4</v>
      </c>
      <c r="D11" s="51" t="s">
        <v>48</v>
      </c>
      <c r="E11" s="52" t="s">
        <v>49</v>
      </c>
      <c r="F11" s="52" t="s">
        <v>50</v>
      </c>
      <c r="G11" s="52" t="s">
        <v>51</v>
      </c>
      <c r="H11" s="53" t="s">
        <v>52</v>
      </c>
    </row>
    <row r="12" spans="1:9" ht="15">
      <c r="A12" s="5">
        <v>1</v>
      </c>
      <c r="B12" s="22" t="str">
        <f>'REGISTRATION fill in'!C11</f>
        <v>Lukas Banevičius</v>
      </c>
      <c r="C12" s="22">
        <f>'REGISTRATION fill in'!D11</f>
        <v>0</v>
      </c>
      <c r="D12" s="54">
        <f>'REGISTRATION fill in'!E11</f>
        <v>1</v>
      </c>
      <c r="E12" s="49">
        <f>AVERAGE('JUDGYING fill in'!E10:G10)</f>
        <v>0</v>
      </c>
      <c r="F12" s="49">
        <f>AVERAGE('JUDGYING fill in'!J10:L10)</f>
        <v>81</v>
      </c>
      <c r="G12" s="49">
        <f>AVERAGE('JUDGYING fill in'!N10:P10)</f>
        <v>72.33333333333333</v>
      </c>
      <c r="H12" s="24">
        <f aca="true" t="shared" si="0" ref="H12:H64">MAX(E12:G12)</f>
        <v>81</v>
      </c>
      <c r="I12" s="55"/>
    </row>
    <row r="13" spans="1:9" ht="15">
      <c r="A13" s="5">
        <v>2</v>
      </c>
      <c r="B13" s="22" t="str">
        <f>'REGISTRATION fill in'!C12</f>
        <v>Andrej Osadcij</v>
      </c>
      <c r="C13" s="22">
        <f>'REGISTRATION fill in'!D12</f>
        <v>0</v>
      </c>
      <c r="D13" s="54">
        <f>'REGISTRATION fill in'!E12</f>
        <v>2</v>
      </c>
      <c r="E13" s="49">
        <f>AVERAGE('JUDGYING fill in'!E11:G11)</f>
        <v>62</v>
      </c>
      <c r="F13" s="49">
        <f>AVERAGE('JUDGYING fill in'!J11:L11)</f>
        <v>52.333333333333336</v>
      </c>
      <c r="G13" s="49">
        <f>AVERAGE('JUDGYING fill in'!N11:P11)</f>
        <v>67</v>
      </c>
      <c r="H13" s="24">
        <f t="shared" si="0"/>
        <v>67</v>
      </c>
      <c r="I13" s="55"/>
    </row>
    <row r="14" spans="1:9" ht="15">
      <c r="A14" s="5">
        <v>3</v>
      </c>
      <c r="B14" s="22" t="str">
        <f>'REGISTRATION fill in'!C13</f>
        <v>Tomas Duoplys</v>
      </c>
      <c r="C14" s="22">
        <f>'REGISTRATION fill in'!D13</f>
        <v>0</v>
      </c>
      <c r="D14" s="54">
        <f>'REGISTRATION fill in'!E13</f>
        <v>3</v>
      </c>
      <c r="E14" s="49">
        <f>AVERAGE('JUDGYING fill in'!E12:G12)</f>
        <v>53.666666666666664</v>
      </c>
      <c r="F14" s="49">
        <f>AVERAGE('JUDGYING fill in'!J12:L12)</f>
        <v>67.66666666666667</v>
      </c>
      <c r="G14" s="49">
        <f>AVERAGE('JUDGYING fill in'!N12:P12)</f>
        <v>54.666666666666664</v>
      </c>
      <c r="H14" s="24">
        <f t="shared" si="0"/>
        <v>67.66666666666667</v>
      </c>
      <c r="I14" s="55"/>
    </row>
    <row r="15" spans="1:9" ht="15">
      <c r="A15" s="5">
        <v>4</v>
      </c>
      <c r="B15" s="22" t="str">
        <f>'REGISTRATION fill in'!C14</f>
        <v>Vaidas Šmoilovas</v>
      </c>
      <c r="C15" s="22">
        <f>'REGISTRATION fill in'!D14</f>
        <v>0</v>
      </c>
      <c r="D15" s="54">
        <f>'REGISTRATION fill in'!E14</f>
        <v>4</v>
      </c>
      <c r="E15" s="49">
        <f>AVERAGE('JUDGYING fill in'!E13:G13)</f>
        <v>68.66666666666667</v>
      </c>
      <c r="F15" s="49">
        <f>AVERAGE('JUDGYING fill in'!J13:L13)</f>
        <v>77.66666666666667</v>
      </c>
      <c r="G15" s="49">
        <f>AVERAGE('JUDGYING fill in'!N13:P13)</f>
        <v>81</v>
      </c>
      <c r="H15" s="24">
        <f t="shared" si="0"/>
        <v>81</v>
      </c>
      <c r="I15" s="55"/>
    </row>
    <row r="16" spans="1:9" ht="15">
      <c r="A16" s="5">
        <v>5</v>
      </c>
      <c r="B16" s="22" t="str">
        <f>'REGISTRATION fill in'!C15</f>
        <v>Edgaras Liutkevičius</v>
      </c>
      <c r="C16" s="22">
        <f>'REGISTRATION fill in'!D15</f>
        <v>0</v>
      </c>
      <c r="D16" s="54">
        <f>'REGISTRATION fill in'!E15</f>
        <v>5</v>
      </c>
      <c r="E16" s="49">
        <f>AVERAGE('JUDGYING fill in'!E14:G14)</f>
        <v>62.333333333333336</v>
      </c>
      <c r="F16" s="49">
        <f>AVERAGE('JUDGYING fill in'!J14:L14)</f>
        <v>0</v>
      </c>
      <c r="G16" s="49">
        <f>AVERAGE('JUDGYING fill in'!N14:P14)</f>
        <v>45</v>
      </c>
      <c r="H16" s="24">
        <f t="shared" si="0"/>
        <v>62.333333333333336</v>
      </c>
      <c r="I16" s="56"/>
    </row>
    <row r="17" spans="1:9" ht="15">
      <c r="A17" s="5">
        <v>6</v>
      </c>
      <c r="B17" s="22" t="str">
        <f>'REGISTRATION fill in'!C16</f>
        <v>Egidijus Pečiukonis</v>
      </c>
      <c r="C17" s="22">
        <f>'REGISTRATION fill in'!D16</f>
        <v>0</v>
      </c>
      <c r="D17" s="54">
        <f>'REGISTRATION fill in'!E16</f>
        <v>6</v>
      </c>
      <c r="E17" s="49">
        <f>AVERAGE('JUDGYING fill in'!E15:G15)</f>
        <v>52.333333333333336</v>
      </c>
      <c r="F17" s="49">
        <f>AVERAGE('JUDGYING fill in'!J15:L15)</f>
        <v>53.333333333333336</v>
      </c>
      <c r="G17" s="49">
        <f>AVERAGE('JUDGYING fill in'!N15:P15)</f>
        <v>57</v>
      </c>
      <c r="H17" s="24">
        <f t="shared" si="0"/>
        <v>57</v>
      </c>
      <c r="I17" s="56">
        <f aca="true" t="shared" si="1" ref="I17:I42">RANK(H17,H$12:H$60)</f>
        <v>27</v>
      </c>
    </row>
    <row r="18" spans="1:9" ht="15">
      <c r="A18" s="5">
        <v>7</v>
      </c>
      <c r="B18" s="22" t="str">
        <f>'REGISTRATION fill in'!C17</f>
        <v>Karolis Kolosovas</v>
      </c>
      <c r="C18" s="22">
        <f>'REGISTRATION fill in'!D17</f>
        <v>0</v>
      </c>
      <c r="D18" s="54">
        <f>'REGISTRATION fill in'!E17</f>
        <v>7</v>
      </c>
      <c r="E18" s="49">
        <f>AVERAGE('JUDGYING fill in'!E16:G16)</f>
        <v>53</v>
      </c>
      <c r="F18" s="49">
        <f>AVERAGE('JUDGYING fill in'!J16:L16)</f>
        <v>51</v>
      </c>
      <c r="G18" s="49">
        <f>AVERAGE('JUDGYING fill in'!N16:P16)</f>
        <v>65.66666666666667</v>
      </c>
      <c r="H18" s="24">
        <f t="shared" si="0"/>
        <v>65.66666666666667</v>
      </c>
      <c r="I18" s="56">
        <f t="shared" si="1"/>
        <v>18</v>
      </c>
    </row>
    <row r="19" spans="1:9" ht="15">
      <c r="A19" s="5">
        <v>8</v>
      </c>
      <c r="B19" s="22" t="str">
        <f>'REGISTRATION fill in'!C18</f>
        <v>Žydrunas Ramanauskas</v>
      </c>
      <c r="C19" s="22">
        <f>'REGISTRATION fill in'!D18</f>
        <v>0</v>
      </c>
      <c r="D19" s="54">
        <f>'REGISTRATION fill in'!E18</f>
        <v>8</v>
      </c>
      <c r="E19" s="49">
        <f>AVERAGE('JUDGYING fill in'!E17:G17)</f>
        <v>38.666666666666664</v>
      </c>
      <c r="F19" s="49">
        <f>AVERAGE('JUDGYING fill in'!J17:L17)</f>
        <v>65.33333333333333</v>
      </c>
      <c r="G19" s="49">
        <f>AVERAGE('JUDGYING fill in'!N17:P17)</f>
        <v>81</v>
      </c>
      <c r="H19" s="24">
        <f t="shared" si="0"/>
        <v>81</v>
      </c>
      <c r="I19" s="56">
        <f t="shared" si="1"/>
        <v>1</v>
      </c>
    </row>
    <row r="20" spans="1:9" ht="15">
      <c r="A20" s="5">
        <v>9</v>
      </c>
      <c r="B20" s="22" t="str">
        <f>'REGISTRATION fill in'!C19</f>
        <v>Laurynas Stonkus</v>
      </c>
      <c r="C20" s="22">
        <f>'REGISTRATION fill in'!D19</f>
        <v>0</v>
      </c>
      <c r="D20" s="54">
        <f>'REGISTRATION fill in'!E19</f>
        <v>9</v>
      </c>
      <c r="E20" s="49">
        <f>AVERAGE('JUDGYING fill in'!E18:G18)</f>
        <v>49.666666666666664</v>
      </c>
      <c r="F20" s="49">
        <f>AVERAGE('JUDGYING fill in'!J18:L18)</f>
        <v>65.66666666666667</v>
      </c>
      <c r="G20" s="49">
        <f>AVERAGE('JUDGYING fill in'!N18:P18)</f>
        <v>63</v>
      </c>
      <c r="H20" s="24">
        <f t="shared" si="0"/>
        <v>65.66666666666667</v>
      </c>
      <c r="I20" s="56">
        <f t="shared" si="1"/>
        <v>18</v>
      </c>
    </row>
    <row r="21" spans="1:9" ht="15">
      <c r="A21" s="5">
        <v>10</v>
      </c>
      <c r="B21" s="22" t="str">
        <f>'REGISTRATION fill in'!C20</f>
        <v>Simonas Vilčinskas</v>
      </c>
      <c r="C21" s="22">
        <f>'REGISTRATION fill in'!D20</f>
        <v>0</v>
      </c>
      <c r="D21" s="54">
        <f>'REGISTRATION fill in'!E20</f>
        <v>10</v>
      </c>
      <c r="E21" s="49">
        <f>AVERAGE('JUDGYING fill in'!E19:G19)</f>
        <v>53</v>
      </c>
      <c r="F21" s="49">
        <f>AVERAGE('JUDGYING fill in'!J19:L19)</f>
        <v>75.33333333333333</v>
      </c>
      <c r="G21" s="49">
        <f>AVERAGE('JUDGYING fill in'!N19:P19)</f>
        <v>75</v>
      </c>
      <c r="H21" s="24">
        <f t="shared" si="0"/>
        <v>75.33333333333333</v>
      </c>
      <c r="I21" s="56">
        <f t="shared" si="1"/>
        <v>9</v>
      </c>
    </row>
    <row r="22" spans="1:9" ht="15">
      <c r="A22" s="5">
        <v>11</v>
      </c>
      <c r="B22" s="22" t="str">
        <f>'REGISTRATION fill in'!C21</f>
        <v>Arvistas Keras</v>
      </c>
      <c r="C22" s="22">
        <f>'REGISTRATION fill in'!D21</f>
        <v>0</v>
      </c>
      <c r="D22" s="54">
        <f>'REGISTRATION fill in'!E21</f>
        <v>11</v>
      </c>
      <c r="E22" s="49">
        <f>AVERAGE('JUDGYING fill in'!E20:G20)</f>
        <v>0</v>
      </c>
      <c r="F22" s="49">
        <f>AVERAGE('JUDGYING fill in'!J20:L20)</f>
        <v>0</v>
      </c>
      <c r="G22" s="49">
        <f>AVERAGE('JUDGYING fill in'!N20:P20)</f>
        <v>39.666666666666664</v>
      </c>
      <c r="H22" s="24">
        <f t="shared" si="0"/>
        <v>39.666666666666664</v>
      </c>
      <c r="I22" s="56">
        <f t="shared" si="1"/>
        <v>28</v>
      </c>
    </row>
    <row r="23" spans="1:9" ht="15">
      <c r="A23" s="5">
        <v>12</v>
      </c>
      <c r="B23" s="22" t="str">
        <f>'REGISTRATION fill in'!C22</f>
        <v>Aurimas Kontenis</v>
      </c>
      <c r="C23" s="22">
        <f>'REGISTRATION fill in'!D22</f>
        <v>0</v>
      </c>
      <c r="D23" s="54">
        <f>'REGISTRATION fill in'!E22</f>
        <v>12</v>
      </c>
      <c r="E23" s="49">
        <f>AVERAGE('JUDGYING fill in'!E21:G21)</f>
        <v>66.33333333333333</v>
      </c>
      <c r="F23" s="49">
        <f>AVERAGE('JUDGYING fill in'!J21:L21)</f>
        <v>56.333333333333336</v>
      </c>
      <c r="G23" s="49">
        <f>AVERAGE('JUDGYING fill in'!N21:P21)</f>
        <v>64.33333333333333</v>
      </c>
      <c r="H23" s="24">
        <f t="shared" si="0"/>
        <v>66.33333333333333</v>
      </c>
      <c r="I23" s="56">
        <f t="shared" si="1"/>
        <v>17</v>
      </c>
    </row>
    <row r="24" spans="1:9" ht="15">
      <c r="A24" s="5">
        <v>13</v>
      </c>
      <c r="B24" s="22" t="str">
        <f>'REGISTRATION fill in'!C23</f>
        <v>Arunas Paulavičius</v>
      </c>
      <c r="C24" s="22">
        <f>'REGISTRATION fill in'!D23</f>
        <v>0</v>
      </c>
      <c r="D24" s="54">
        <f>'REGISTRATION fill in'!E23</f>
        <v>13</v>
      </c>
      <c r="E24" s="49">
        <f>AVERAGE('JUDGYING fill in'!E22:G22)</f>
        <v>77</v>
      </c>
      <c r="F24" s="49">
        <f>AVERAGE('JUDGYING fill in'!J22:L22)</f>
        <v>0</v>
      </c>
      <c r="G24" s="49">
        <f>AVERAGE('JUDGYING fill in'!N22:P22)</f>
        <v>53.333333333333336</v>
      </c>
      <c r="H24" s="24">
        <f t="shared" si="0"/>
        <v>77</v>
      </c>
      <c r="I24" s="56">
        <f t="shared" si="1"/>
        <v>6</v>
      </c>
    </row>
    <row r="25" spans="1:9" ht="15">
      <c r="A25" s="5">
        <v>14</v>
      </c>
      <c r="B25" s="22" t="str">
        <f>'REGISTRATION fill in'!C24</f>
        <v>Rokas Vitkevičius</v>
      </c>
      <c r="C25" s="22">
        <f>'REGISTRATION fill in'!D24</f>
        <v>0</v>
      </c>
      <c r="D25" s="54">
        <f>'REGISTRATION fill in'!E24</f>
        <v>14</v>
      </c>
      <c r="E25" s="49">
        <f>AVERAGE('JUDGYING fill in'!E23:G23)</f>
        <v>39.333333333333336</v>
      </c>
      <c r="F25" s="49">
        <f>AVERAGE('JUDGYING fill in'!J23:L23)</f>
        <v>62</v>
      </c>
      <c r="G25" s="49">
        <f>AVERAGE('JUDGYING fill in'!N23:P23)</f>
        <v>57</v>
      </c>
      <c r="H25" s="24">
        <f t="shared" si="0"/>
        <v>62</v>
      </c>
      <c r="I25" s="56">
        <f t="shared" si="1"/>
        <v>24</v>
      </c>
    </row>
    <row r="26" spans="1:9" ht="15">
      <c r="A26" s="5">
        <v>15</v>
      </c>
      <c r="B26" s="22" t="str">
        <f>'REGISTRATION fill in'!C25</f>
        <v>Justinas Pečiukonis</v>
      </c>
      <c r="C26" s="22">
        <f>'REGISTRATION fill in'!D25</f>
        <v>0</v>
      </c>
      <c r="D26" s="54">
        <f>'REGISTRATION fill in'!E25</f>
        <v>15</v>
      </c>
      <c r="E26" s="49">
        <f>AVERAGE('JUDGYING fill in'!E24:G24)</f>
        <v>53</v>
      </c>
      <c r="F26" s="49">
        <f>AVERAGE('JUDGYING fill in'!J24:L24)</f>
        <v>45</v>
      </c>
      <c r="G26" s="49">
        <f>AVERAGE('JUDGYING fill in'!N24:P24)</f>
        <v>65.66666666666667</v>
      </c>
      <c r="H26" s="24">
        <f t="shared" si="0"/>
        <v>65.66666666666667</v>
      </c>
      <c r="I26" s="56">
        <f t="shared" si="1"/>
        <v>18</v>
      </c>
    </row>
    <row r="27" spans="1:9" ht="15">
      <c r="A27" s="5">
        <v>16</v>
      </c>
      <c r="B27" s="22" t="str">
        <f>'REGISTRATION fill in'!C26</f>
        <v>Marius Bareišis</v>
      </c>
      <c r="C27" s="22">
        <f>'REGISTRATION fill in'!D26</f>
        <v>0</v>
      </c>
      <c r="D27" s="54">
        <f>'REGISTRATION fill in'!E26</f>
        <v>16</v>
      </c>
      <c r="E27" s="49">
        <f>AVERAGE('JUDGYING fill in'!E25:G25)</f>
        <v>39.666666666666664</v>
      </c>
      <c r="F27" s="49">
        <f>AVERAGE('JUDGYING fill in'!J25:L25)</f>
        <v>77</v>
      </c>
      <c r="G27" s="49">
        <f>AVERAGE('JUDGYING fill in'!N25:P25)</f>
        <v>65.33333333333333</v>
      </c>
      <c r="H27" s="24">
        <f t="shared" si="0"/>
        <v>77</v>
      </c>
      <c r="I27" s="56">
        <f t="shared" si="1"/>
        <v>6</v>
      </c>
    </row>
    <row r="28" spans="1:9" ht="15">
      <c r="A28" s="5">
        <v>17</v>
      </c>
      <c r="B28" s="22" t="str">
        <f>'REGISTRATION fill in'!C27</f>
        <v>Rytis Bužavas</v>
      </c>
      <c r="C28" s="22">
        <f>'REGISTRATION fill in'!D27</f>
        <v>0</v>
      </c>
      <c r="D28" s="54">
        <f>'REGISTRATION fill in'!E27</f>
        <v>17</v>
      </c>
      <c r="E28" s="49">
        <f>AVERAGE('JUDGYING fill in'!E26:G26)</f>
        <v>59.333333333333336</v>
      </c>
      <c r="F28" s="49">
        <f>AVERAGE('JUDGYING fill in'!J26:L26)</f>
        <v>51.333333333333336</v>
      </c>
      <c r="G28" s="49">
        <f>AVERAGE('JUDGYING fill in'!N26:P26)</f>
        <v>71.33333333333333</v>
      </c>
      <c r="H28" s="24">
        <f t="shared" si="0"/>
        <v>71.33333333333333</v>
      </c>
      <c r="I28" s="56">
        <f t="shared" si="1"/>
        <v>12</v>
      </c>
    </row>
    <row r="29" spans="1:9" ht="15">
      <c r="A29" s="5">
        <v>18</v>
      </c>
      <c r="B29" s="22" t="str">
        <f>'REGISTRATION fill in'!C28</f>
        <v>Paulius Karklelis</v>
      </c>
      <c r="C29" s="22">
        <f>'REGISTRATION fill in'!D28</f>
        <v>0</v>
      </c>
      <c r="D29" s="54">
        <f>'REGISTRATION fill in'!E28</f>
        <v>18</v>
      </c>
      <c r="E29" s="49">
        <f>AVERAGE('JUDGYING fill in'!E27:G27)</f>
        <v>64</v>
      </c>
      <c r="F29" s="49">
        <f>AVERAGE('JUDGYING fill in'!J27:L27)</f>
        <v>56</v>
      </c>
      <c r="G29" s="49">
        <f>AVERAGE('JUDGYING fill in'!N27:P27)</f>
        <v>61</v>
      </c>
      <c r="H29" s="24">
        <f t="shared" si="0"/>
        <v>64</v>
      </c>
      <c r="I29" s="56">
        <f t="shared" si="1"/>
        <v>22</v>
      </c>
    </row>
    <row r="30" spans="1:9" ht="15">
      <c r="A30" s="5">
        <v>19</v>
      </c>
      <c r="B30" s="22" t="str">
        <f>'REGISTRATION fill in'!C29</f>
        <v>Tomas Šapnagis</v>
      </c>
      <c r="C30" s="22">
        <f>'REGISTRATION fill in'!D29</f>
        <v>0</v>
      </c>
      <c r="D30" s="54">
        <f>'REGISTRATION fill in'!E29</f>
        <v>19</v>
      </c>
      <c r="E30" s="49">
        <f>AVERAGE('JUDGYING fill in'!E28:G28)</f>
        <v>74.33333333333333</v>
      </c>
      <c r="F30" s="49">
        <f>AVERAGE('JUDGYING fill in'!J28:L28)</f>
        <v>80.66666666666667</v>
      </c>
      <c r="G30" s="49">
        <f>AVERAGE('JUDGYING fill in'!N28:P28)</f>
        <v>69</v>
      </c>
      <c r="H30" s="24">
        <f t="shared" si="0"/>
        <v>80.66666666666667</v>
      </c>
      <c r="I30" s="56">
        <f t="shared" si="1"/>
        <v>4</v>
      </c>
    </row>
    <row r="31" spans="1:9" ht="15">
      <c r="A31" s="5">
        <v>20</v>
      </c>
      <c r="B31" s="22" t="str">
        <f>'REGISTRATION fill in'!C30</f>
        <v>Vitalijus Uselis</v>
      </c>
      <c r="C31" s="22">
        <f>'REGISTRATION fill in'!D30</f>
        <v>0</v>
      </c>
      <c r="D31" s="54">
        <f>'REGISTRATION fill in'!E30</f>
        <v>20</v>
      </c>
      <c r="E31" s="49">
        <f>AVERAGE('JUDGYING fill in'!E29:G29)</f>
        <v>0</v>
      </c>
      <c r="F31" s="49">
        <f>AVERAGE('JUDGYING fill in'!J29:L29)</f>
        <v>0</v>
      </c>
      <c r="G31" s="49">
        <f>AVERAGE('JUDGYING fill in'!N29:P29)</f>
        <v>34.666666666666664</v>
      </c>
      <c r="H31" s="24">
        <f t="shared" si="0"/>
        <v>34.666666666666664</v>
      </c>
      <c r="I31" s="56">
        <f t="shared" si="1"/>
        <v>30</v>
      </c>
    </row>
    <row r="32" spans="1:9" ht="15">
      <c r="A32" s="5">
        <v>21</v>
      </c>
      <c r="B32" s="22" t="str">
        <f>'REGISTRATION fill in'!C31</f>
        <v>Salvijus Budrys</v>
      </c>
      <c r="C32" s="22">
        <f>'REGISTRATION fill in'!D31</f>
        <v>0</v>
      </c>
      <c r="D32" s="54">
        <f>'REGISTRATION fill in'!E31</f>
        <v>21</v>
      </c>
      <c r="E32" s="49">
        <f>AVERAGE('JUDGYING fill in'!E30:G30)</f>
        <v>75.33333333333333</v>
      </c>
      <c r="F32" s="49">
        <f>AVERAGE('JUDGYING fill in'!J30:L30)</f>
        <v>61.333333333333336</v>
      </c>
      <c r="G32" s="49">
        <f>AVERAGE('JUDGYING fill in'!N30:P30)</f>
        <v>76</v>
      </c>
      <c r="H32" s="24">
        <f t="shared" si="0"/>
        <v>76</v>
      </c>
      <c r="I32" s="56">
        <f t="shared" si="1"/>
        <v>8</v>
      </c>
    </row>
    <row r="33" spans="1:9" ht="15">
      <c r="A33" s="5">
        <v>22</v>
      </c>
      <c r="B33" s="22" t="str">
        <f>'REGISTRATION fill in'!C32</f>
        <v>Robertas Šalkauskas</v>
      </c>
      <c r="C33" s="22">
        <f>'REGISTRATION fill in'!D32</f>
        <v>0</v>
      </c>
      <c r="D33" s="54">
        <f>'REGISTRATION fill in'!E32</f>
        <v>22</v>
      </c>
      <c r="E33" s="49">
        <f>AVERAGE('JUDGYING fill in'!E31:G31)</f>
        <v>61</v>
      </c>
      <c r="F33" s="49">
        <f>AVERAGE('JUDGYING fill in'!J31:L31)</f>
        <v>71</v>
      </c>
      <c r="G33" s="49">
        <f>AVERAGE('JUDGYING fill in'!N31:P31)</f>
        <v>62.333333333333336</v>
      </c>
      <c r="H33" s="24">
        <f t="shared" si="0"/>
        <v>71</v>
      </c>
      <c r="I33" s="56">
        <f t="shared" si="1"/>
        <v>13</v>
      </c>
    </row>
    <row r="34" spans="1:9" ht="15">
      <c r="A34" s="5">
        <v>23</v>
      </c>
      <c r="B34" s="22" t="str">
        <f>'REGISTRATION fill in'!C33</f>
        <v>Laimis Sadeckas</v>
      </c>
      <c r="C34" s="22">
        <f>'REGISTRATION fill in'!D33</f>
        <v>0</v>
      </c>
      <c r="D34" s="54">
        <f>'REGISTRATION fill in'!E33</f>
        <v>23</v>
      </c>
      <c r="E34" s="49">
        <f>AVERAGE('JUDGYING fill in'!E32:G32)</f>
        <v>58</v>
      </c>
      <c r="F34" s="49">
        <f>AVERAGE('JUDGYING fill in'!J32:L32)</f>
        <v>75.33333333333333</v>
      </c>
      <c r="G34" s="49">
        <f>AVERAGE('JUDGYING fill in'!N32:P32)</f>
        <v>72</v>
      </c>
      <c r="H34" s="24">
        <f t="shared" si="0"/>
        <v>75.33333333333333</v>
      </c>
      <c r="I34" s="56">
        <f t="shared" si="1"/>
        <v>9</v>
      </c>
    </row>
    <row r="35" spans="1:9" ht="15">
      <c r="A35" s="5">
        <v>24</v>
      </c>
      <c r="B35" s="22" t="str">
        <f>'REGISTRATION fill in'!C34</f>
        <v>Edgaras Kilbovskis</v>
      </c>
      <c r="C35" s="22">
        <f>'REGISTRATION fill in'!D34</f>
        <v>0</v>
      </c>
      <c r="D35" s="54">
        <f>'REGISTRATION fill in'!E34</f>
        <v>24</v>
      </c>
      <c r="E35" s="49">
        <f>AVERAGE('JUDGYING fill in'!E33:G33)</f>
        <v>27</v>
      </c>
      <c r="F35" s="49">
        <f>AVERAGE('JUDGYING fill in'!J33:L33)</f>
        <v>0</v>
      </c>
      <c r="G35" s="49">
        <f>AVERAGE('JUDGYING fill in'!N33:P33)</f>
        <v>38.333333333333336</v>
      </c>
      <c r="H35" s="24">
        <f t="shared" si="0"/>
        <v>38.333333333333336</v>
      </c>
      <c r="I35" s="56">
        <f t="shared" si="1"/>
        <v>29</v>
      </c>
    </row>
    <row r="36" spans="1:9" ht="15">
      <c r="A36" s="5">
        <v>25</v>
      </c>
      <c r="B36" s="22" t="str">
        <f>'REGISTRATION fill in'!C35</f>
        <v>Natas Čižikovas</v>
      </c>
      <c r="C36" s="22">
        <f>'REGISTRATION fill in'!D35</f>
        <v>0</v>
      </c>
      <c r="D36" s="54">
        <f>'REGISTRATION fill in'!E35</f>
        <v>25</v>
      </c>
      <c r="E36" s="49">
        <f>AVERAGE('JUDGYING fill in'!E34:G34)</f>
        <v>58.666666666666664</v>
      </c>
      <c r="F36" s="49">
        <f>AVERAGE('JUDGYING fill in'!J34:L34)</f>
        <v>56</v>
      </c>
      <c r="G36" s="49">
        <f>AVERAGE('JUDGYING fill in'!N34:P34)</f>
        <v>57.333333333333336</v>
      </c>
      <c r="H36" s="24">
        <f t="shared" si="0"/>
        <v>58.666666666666664</v>
      </c>
      <c r="I36" s="56">
        <f t="shared" si="1"/>
        <v>26</v>
      </c>
    </row>
    <row r="37" spans="1:9" ht="15">
      <c r="A37" s="5">
        <v>26</v>
      </c>
      <c r="B37" s="22" t="str">
        <f>'REGISTRATION fill in'!C36</f>
        <v>Marius Klimas</v>
      </c>
      <c r="C37" s="22">
        <f>'REGISTRATION fill in'!D36</f>
        <v>0</v>
      </c>
      <c r="D37" s="54">
        <f>'REGISTRATION fill in'!E36</f>
        <v>26</v>
      </c>
      <c r="E37" s="49">
        <f>AVERAGE('JUDGYING fill in'!E35:G35)</f>
        <v>48.666666666666664</v>
      </c>
      <c r="F37" s="49">
        <f>AVERAGE('JUDGYING fill in'!J35:L35)</f>
        <v>59.333333333333336</v>
      </c>
      <c r="G37" s="49">
        <f>AVERAGE('JUDGYING fill in'!N35:P35)</f>
        <v>68.33333333333333</v>
      </c>
      <c r="H37" s="24">
        <f t="shared" si="0"/>
        <v>68.33333333333333</v>
      </c>
      <c r="I37" s="56">
        <f t="shared" si="1"/>
        <v>14</v>
      </c>
    </row>
    <row r="38" spans="1:9" ht="15">
      <c r="A38" s="5">
        <v>27</v>
      </c>
      <c r="B38" s="22" t="str">
        <f>'REGISTRATION fill in'!C37</f>
        <v>Darius Jurčiukonis</v>
      </c>
      <c r="C38" s="22">
        <f>'REGISTRATION fill in'!D37</f>
        <v>0</v>
      </c>
      <c r="D38" s="54">
        <f>'REGISTRATION fill in'!E37</f>
        <v>27</v>
      </c>
      <c r="E38" s="49">
        <f>AVERAGE('JUDGYING fill in'!E36:G36)</f>
        <v>61.333333333333336</v>
      </c>
      <c r="F38" s="49">
        <f>AVERAGE('JUDGYING fill in'!J36:L36)</f>
        <v>74.33333333333333</v>
      </c>
      <c r="G38" s="49">
        <f>AVERAGE('JUDGYING fill in'!N36:P36)</f>
        <v>62.333333333333336</v>
      </c>
      <c r="H38" s="24">
        <f t="shared" si="0"/>
        <v>74.33333333333333</v>
      </c>
      <c r="I38" s="56">
        <f t="shared" si="1"/>
        <v>11</v>
      </c>
    </row>
    <row r="39" spans="1:9" ht="15">
      <c r="A39" s="5">
        <v>28</v>
      </c>
      <c r="B39" s="22" t="str">
        <f>'REGISTRATION fill in'!C38</f>
        <v>Ramūnas Petkevičius</v>
      </c>
      <c r="C39" s="22">
        <f>'REGISTRATION fill in'!D38</f>
        <v>0</v>
      </c>
      <c r="D39" s="54">
        <f>'REGISTRATION fill in'!E38</f>
        <v>28</v>
      </c>
      <c r="E39" s="49">
        <f>AVERAGE('JUDGYING fill in'!E37:G37)</f>
        <v>61.666666666666664</v>
      </c>
      <c r="F39" s="49">
        <f>AVERAGE('JUDGYING fill in'!J37:L37)</f>
        <v>0</v>
      </c>
      <c r="G39" s="49">
        <f>AVERAGE('JUDGYING fill in'!N37:P37)</f>
        <v>58</v>
      </c>
      <c r="H39" s="24">
        <f t="shared" si="0"/>
        <v>61.666666666666664</v>
      </c>
      <c r="I39" s="56">
        <f t="shared" si="1"/>
        <v>25</v>
      </c>
    </row>
    <row r="40" spans="1:9" ht="15">
      <c r="A40" s="5">
        <v>29</v>
      </c>
      <c r="B40" s="22" t="str">
        <f>'REGISTRATION fill in'!C39</f>
        <v>Andrius Burkša</v>
      </c>
      <c r="C40" s="22">
        <f>'REGISTRATION fill in'!D39</f>
        <v>0</v>
      </c>
      <c r="D40" s="54">
        <f>'REGISTRATION fill in'!E39</f>
        <v>29</v>
      </c>
      <c r="E40" s="49">
        <f>AVERAGE('JUDGYING fill in'!E38:G38)</f>
        <v>0</v>
      </c>
      <c r="F40" s="49">
        <f>AVERAGE('JUDGYING fill in'!J38:L38)</f>
        <v>64.66666666666667</v>
      </c>
      <c r="G40" s="49">
        <f>AVERAGE('JUDGYING fill in'!N38:P38)</f>
        <v>51</v>
      </c>
      <c r="H40" s="24">
        <f t="shared" si="0"/>
        <v>64.66666666666667</v>
      </c>
      <c r="I40" s="56">
        <f t="shared" si="1"/>
        <v>21</v>
      </c>
    </row>
    <row r="41" spans="1:9" ht="15">
      <c r="A41" s="5">
        <v>30</v>
      </c>
      <c r="B41" s="22" t="str">
        <f>'REGISTRATION fill in'!C40</f>
        <v>Nerijus Cickevičius</v>
      </c>
      <c r="C41" s="22">
        <f>'REGISTRATION fill in'!D40</f>
        <v>0</v>
      </c>
      <c r="D41" s="54">
        <f>'REGISTRATION fill in'!E40</f>
        <v>30</v>
      </c>
      <c r="E41" s="49">
        <f>AVERAGE('JUDGYING fill in'!E39:G39)</f>
        <v>55.666666666666664</v>
      </c>
      <c r="F41" s="49">
        <f>AVERAGE('JUDGYING fill in'!J39:L39)</f>
        <v>66.33333333333333</v>
      </c>
      <c r="G41" s="49">
        <f>AVERAGE('JUDGYING fill in'!N39:P39)</f>
        <v>79.66666666666667</v>
      </c>
      <c r="H41" s="24">
        <f t="shared" si="0"/>
        <v>79.66666666666667</v>
      </c>
      <c r="I41" s="56">
        <f t="shared" si="1"/>
        <v>5</v>
      </c>
    </row>
    <row r="42" spans="1:9" ht="15">
      <c r="A42" s="5">
        <v>31</v>
      </c>
      <c r="B42" s="22"/>
      <c r="C42" s="22"/>
      <c r="D42" s="54"/>
      <c r="E42" s="49"/>
      <c r="F42" s="49"/>
      <c r="G42" s="49"/>
      <c r="H42" s="24"/>
      <c r="I42" s="56" t="e">
        <f t="shared" si="1"/>
        <v>#N/A</v>
      </c>
    </row>
    <row r="43" spans="1:9" ht="15">
      <c r="A43" s="5">
        <v>32</v>
      </c>
      <c r="B43" s="22"/>
      <c r="C43" s="22"/>
      <c r="D43" s="54"/>
      <c r="E43" s="49"/>
      <c r="F43" s="49"/>
      <c r="G43" s="49"/>
      <c r="H43" s="24"/>
      <c r="I43" s="55"/>
    </row>
    <row r="44" spans="1:9" ht="15">
      <c r="A44" s="5">
        <v>33</v>
      </c>
      <c r="B44" s="22"/>
      <c r="C44" s="22"/>
      <c r="D44" s="54"/>
      <c r="E44" s="49"/>
      <c r="F44" s="49"/>
      <c r="G44" s="49"/>
      <c r="H44" s="24"/>
      <c r="I44" s="55"/>
    </row>
    <row r="45" spans="1:9" ht="15">
      <c r="A45" s="5">
        <v>34</v>
      </c>
      <c r="B45" s="22"/>
      <c r="C45" s="22"/>
      <c r="D45" s="54"/>
      <c r="E45" s="49"/>
      <c r="F45" s="49"/>
      <c r="G45" s="49"/>
      <c r="H45" s="24"/>
      <c r="I45" s="55"/>
    </row>
    <row r="46" spans="1:9" ht="15">
      <c r="A46" s="5">
        <v>35</v>
      </c>
      <c r="B46" s="22"/>
      <c r="C46" s="22"/>
      <c r="D46" s="54"/>
      <c r="E46" s="49"/>
      <c r="F46" s="49"/>
      <c r="G46" s="49"/>
      <c r="H46" s="24"/>
      <c r="I46" s="55"/>
    </row>
    <row r="47" spans="1:9" ht="15">
      <c r="A47" s="5">
        <v>36</v>
      </c>
      <c r="B47" s="22"/>
      <c r="C47" s="22"/>
      <c r="D47" s="54"/>
      <c r="E47" s="49"/>
      <c r="F47" s="49"/>
      <c r="G47" s="49"/>
      <c r="H47" s="24"/>
      <c r="I47" s="56"/>
    </row>
    <row r="48" spans="1:9" ht="15">
      <c r="A48" s="5">
        <v>37</v>
      </c>
      <c r="B48" s="22"/>
      <c r="C48" s="22"/>
      <c r="D48" s="54"/>
      <c r="E48" s="49"/>
      <c r="F48" s="49"/>
      <c r="G48" s="49"/>
      <c r="H48" s="24"/>
      <c r="I48" s="56" t="e">
        <f aca="true" t="shared" si="2" ref="I48:I64">RANK(H48,H$12:H$60)</f>
        <v>#N/A</v>
      </c>
    </row>
    <row r="49" spans="1:9" ht="15">
      <c r="A49" s="5">
        <v>38</v>
      </c>
      <c r="B49" s="22"/>
      <c r="C49" s="22"/>
      <c r="D49" s="54"/>
      <c r="E49" s="49"/>
      <c r="F49" s="49"/>
      <c r="G49" s="49"/>
      <c r="H49" s="24"/>
      <c r="I49" s="56" t="e">
        <f t="shared" si="2"/>
        <v>#N/A</v>
      </c>
    </row>
    <row r="50" spans="1:9" ht="15">
      <c r="A50" s="5">
        <v>39</v>
      </c>
      <c r="B50" s="22"/>
      <c r="C50" s="22"/>
      <c r="D50" s="54"/>
      <c r="E50" s="49"/>
      <c r="F50" s="49"/>
      <c r="G50" s="49"/>
      <c r="H50" s="24"/>
      <c r="I50" s="56" t="e">
        <f t="shared" si="2"/>
        <v>#N/A</v>
      </c>
    </row>
    <row r="51" spans="1:9" ht="15">
      <c r="A51" s="5">
        <v>40</v>
      </c>
      <c r="B51" s="22"/>
      <c r="C51" s="22"/>
      <c r="D51" s="54"/>
      <c r="E51" s="49"/>
      <c r="F51" s="49"/>
      <c r="G51" s="49"/>
      <c r="H51" s="24"/>
      <c r="I51" s="56" t="e">
        <f t="shared" si="2"/>
        <v>#N/A</v>
      </c>
    </row>
    <row r="52" spans="1:9" ht="15">
      <c r="A52" s="5">
        <v>41</v>
      </c>
      <c r="B52" s="22"/>
      <c r="C52" s="22"/>
      <c r="D52" s="54"/>
      <c r="E52" s="49"/>
      <c r="F52" s="49"/>
      <c r="G52" s="49"/>
      <c r="H52" s="24"/>
      <c r="I52" s="56" t="e">
        <f t="shared" si="2"/>
        <v>#N/A</v>
      </c>
    </row>
    <row r="53" spans="1:9" ht="15">
      <c r="A53" s="5">
        <v>42</v>
      </c>
      <c r="B53" s="22"/>
      <c r="C53" s="22"/>
      <c r="D53" s="54"/>
      <c r="E53" s="49"/>
      <c r="F53" s="49"/>
      <c r="G53" s="49"/>
      <c r="H53" s="24"/>
      <c r="I53" s="56" t="e">
        <f t="shared" si="2"/>
        <v>#N/A</v>
      </c>
    </row>
    <row r="54" spans="1:9" ht="15">
      <c r="A54" s="5">
        <v>43</v>
      </c>
      <c r="B54" s="22"/>
      <c r="C54" s="22"/>
      <c r="D54" s="54"/>
      <c r="E54" s="49"/>
      <c r="F54" s="49"/>
      <c r="G54" s="49"/>
      <c r="H54" s="24"/>
      <c r="I54" s="56" t="e">
        <f t="shared" si="2"/>
        <v>#N/A</v>
      </c>
    </row>
    <row r="55" spans="1:9" ht="15">
      <c r="A55" s="5">
        <v>44</v>
      </c>
      <c r="B55" s="22"/>
      <c r="C55" s="22"/>
      <c r="D55" s="54"/>
      <c r="E55" s="49"/>
      <c r="F55" s="49"/>
      <c r="G55" s="49"/>
      <c r="H55" s="24"/>
      <c r="I55" s="56" t="e">
        <f t="shared" si="2"/>
        <v>#N/A</v>
      </c>
    </row>
    <row r="56" spans="1:9" ht="15">
      <c r="A56" s="5">
        <v>45</v>
      </c>
      <c r="B56" s="22"/>
      <c r="C56" s="22"/>
      <c r="D56" s="54"/>
      <c r="E56" s="49"/>
      <c r="F56" s="49"/>
      <c r="G56" s="49"/>
      <c r="H56" s="24"/>
      <c r="I56" s="56" t="e">
        <f t="shared" si="2"/>
        <v>#N/A</v>
      </c>
    </row>
    <row r="57" spans="1:9" ht="15">
      <c r="A57" s="5">
        <v>46</v>
      </c>
      <c r="B57" s="22"/>
      <c r="C57" s="22"/>
      <c r="D57" s="54"/>
      <c r="E57" s="49"/>
      <c r="F57" s="49"/>
      <c r="G57" s="49"/>
      <c r="H57" s="24"/>
      <c r="I57" s="56" t="e">
        <f t="shared" si="2"/>
        <v>#N/A</v>
      </c>
    </row>
    <row r="58" spans="1:9" ht="15">
      <c r="A58" s="5">
        <v>47</v>
      </c>
      <c r="B58" s="22"/>
      <c r="C58" s="22"/>
      <c r="D58" s="54"/>
      <c r="E58" s="49"/>
      <c r="F58" s="49"/>
      <c r="G58" s="49"/>
      <c r="H58" s="24"/>
      <c r="I58" s="56" t="e">
        <f t="shared" si="2"/>
        <v>#N/A</v>
      </c>
    </row>
    <row r="59" spans="1:9" ht="15">
      <c r="A59" s="5">
        <v>48</v>
      </c>
      <c r="B59" s="22"/>
      <c r="C59" s="22"/>
      <c r="D59" s="54"/>
      <c r="E59" s="49"/>
      <c r="F59" s="49"/>
      <c r="G59" s="49"/>
      <c r="H59" s="24"/>
      <c r="I59" s="56" t="e">
        <f t="shared" si="2"/>
        <v>#N/A</v>
      </c>
    </row>
    <row r="60" spans="1:9" ht="15">
      <c r="A60" s="5">
        <v>49</v>
      </c>
      <c r="B60" s="22"/>
      <c r="C60" s="22"/>
      <c r="D60" s="54"/>
      <c r="E60" s="49"/>
      <c r="F60" s="49"/>
      <c r="G60" s="49"/>
      <c r="H60" s="24"/>
      <c r="I60" s="56" t="e">
        <f t="shared" si="2"/>
        <v>#N/A</v>
      </c>
    </row>
    <row r="61" spans="1:9" ht="15">
      <c r="A61" s="5">
        <v>50</v>
      </c>
      <c r="B61" s="22"/>
      <c r="C61" s="22"/>
      <c r="D61" s="54"/>
      <c r="E61" s="49"/>
      <c r="F61" s="49"/>
      <c r="G61" s="49"/>
      <c r="H61" s="24"/>
      <c r="I61" s="56" t="e">
        <f t="shared" si="2"/>
        <v>#N/A</v>
      </c>
    </row>
    <row r="62" spans="1:9" ht="15">
      <c r="A62" s="5">
        <v>51</v>
      </c>
      <c r="B62" s="22"/>
      <c r="C62" s="22"/>
      <c r="D62" s="54"/>
      <c r="E62" s="49"/>
      <c r="F62" s="49"/>
      <c r="G62" s="49"/>
      <c r="H62" s="24"/>
      <c r="I62" s="56" t="e">
        <f t="shared" si="2"/>
        <v>#N/A</v>
      </c>
    </row>
    <row r="63" spans="1:9" ht="15">
      <c r="A63" s="5">
        <v>52</v>
      </c>
      <c r="B63" s="22"/>
      <c r="C63" s="22"/>
      <c r="D63" s="54"/>
      <c r="E63" s="49"/>
      <c r="F63" s="49"/>
      <c r="G63" s="49"/>
      <c r="H63" s="24"/>
      <c r="I63" s="56" t="e">
        <f t="shared" si="2"/>
        <v>#N/A</v>
      </c>
    </row>
    <row r="64" spans="1:9" ht="15">
      <c r="A64" s="5">
        <v>53</v>
      </c>
      <c r="B64" s="22"/>
      <c r="C64" s="22"/>
      <c r="D64" s="54"/>
      <c r="E64" s="49"/>
      <c r="F64" s="49"/>
      <c r="G64" s="49"/>
      <c r="H64" s="24"/>
      <c r="I64" s="56" t="e">
        <f t="shared" si="2"/>
        <v>#N/A</v>
      </c>
    </row>
  </sheetData>
  <sheetProtection selectLockedCells="1" selectUnlockedCells="1"/>
  <mergeCells count="8">
    <mergeCell ref="F9:H9"/>
    <mergeCell ref="A9:D9"/>
    <mergeCell ref="F5:H5"/>
    <mergeCell ref="E6:H6"/>
    <mergeCell ref="B7:D7"/>
    <mergeCell ref="F7:H7"/>
    <mergeCell ref="B8:D8"/>
    <mergeCell ref="F8:H8"/>
  </mergeCells>
  <printOptions/>
  <pageMargins left="0.7" right="0.7" top="0.75" bottom="0.75" header="0.5118055555555555" footer="0.5118055555555555"/>
  <pageSetup horizontalDpi="300" verticalDpi="300" orientation="portrait" scale="8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M63"/>
  <sheetViews>
    <sheetView zoomScale="90" zoomScaleNormal="90" zoomScalePageLayoutView="0" workbookViewId="0" topLeftCell="A6">
      <selection activeCell="B8" sqref="B8:E8"/>
    </sheetView>
  </sheetViews>
  <sheetFormatPr defaultColWidth="8.57421875" defaultRowHeight="12.75"/>
  <cols>
    <col min="1" max="1" width="6.57421875" style="2" customWidth="1"/>
    <col min="2" max="2" width="41.28125" style="1" customWidth="1"/>
    <col min="3" max="3" width="8.57421875" style="2" customWidth="1"/>
    <col min="4" max="4" width="12.140625" style="2" customWidth="1"/>
    <col min="5" max="5" width="8.00390625" style="1" customWidth="1"/>
    <col min="6" max="72" width="9.57421875" style="1" customWidth="1"/>
    <col min="73" max="73" width="11.00390625" style="57" customWidth="1"/>
    <col min="74" max="92" width="0" style="56" hidden="1" customWidth="1"/>
    <col min="93" max="93" width="11.00390625" style="57" customWidth="1"/>
    <col min="94" max="97" width="9.7109375" style="1" customWidth="1"/>
    <col min="98" max="16384" width="8.57421875" style="1" customWidth="1"/>
  </cols>
  <sheetData>
    <row r="1" ht="15"/>
    <row r="2" ht="15"/>
    <row r="3" ht="15"/>
    <row r="4" ht="15"/>
    <row r="5" ht="21">
      <c r="F5" s="18"/>
    </row>
    <row r="6" ht="21" customHeight="1"/>
    <row r="7" spans="1:4" ht="21">
      <c r="A7" s="102" t="s">
        <v>53</v>
      </c>
      <c r="B7" s="102"/>
      <c r="C7" s="102"/>
      <c r="D7" s="102"/>
    </row>
    <row r="8" spans="2:91" ht="15.75">
      <c r="B8" s="103" t="s">
        <v>151</v>
      </c>
      <c r="C8" s="103"/>
      <c r="D8" s="103"/>
      <c r="E8" s="103"/>
      <c r="BX8" s="58"/>
      <c r="BY8" s="58"/>
      <c r="CA8" s="58"/>
      <c r="CK8" s="56" t="s">
        <v>54</v>
      </c>
      <c r="CL8" s="56" t="s">
        <v>55</v>
      </c>
      <c r="CM8" s="56" t="s">
        <v>56</v>
      </c>
    </row>
    <row r="9" spans="1:91" ht="18.75">
      <c r="A9" s="110"/>
      <c r="B9" s="110"/>
      <c r="C9" s="110"/>
      <c r="D9" s="110"/>
      <c r="CK9" s="56" t="s">
        <v>57</v>
      </c>
      <c r="CL9" s="56" t="s">
        <v>58</v>
      </c>
      <c r="CM9" s="56" t="s">
        <v>59</v>
      </c>
    </row>
    <row r="10" spans="1:79" ht="38.25" customHeight="1">
      <c r="A10" s="59" t="s">
        <v>2</v>
      </c>
      <c r="B10" s="59" t="s">
        <v>3</v>
      </c>
      <c r="C10" s="60" t="s">
        <v>5</v>
      </c>
      <c r="D10" s="60" t="s">
        <v>60</v>
      </c>
      <c r="BX10" s="56" t="str">
        <f>'QUALIF MIDDLE REZ'!B11</f>
        <v>Name Surname</v>
      </c>
      <c r="BY10" s="56" t="str">
        <f>'QUALIF MIDDLE REZ'!C11</f>
        <v>Car</v>
      </c>
      <c r="BZ10" s="56" t="str">
        <f>'QUALIF MIDDLE REZ'!D11</f>
        <v>SaRt No</v>
      </c>
      <c r="CA10" s="56" t="str">
        <f>'QUALIF MIDDLE REZ'!H11</f>
        <v>FINAL</v>
      </c>
    </row>
    <row r="11" spans="1:91" ht="15">
      <c r="A11" s="5">
        <v>1</v>
      </c>
      <c r="B11" s="98" t="s">
        <v>9</v>
      </c>
      <c r="C11" s="5">
        <v>4</v>
      </c>
      <c r="D11" s="62">
        <v>81</v>
      </c>
      <c r="BW11" s="56">
        <v>1</v>
      </c>
      <c r="BX11" s="56" t="str">
        <f>'QUALIF MIDDLE REZ'!B12</f>
        <v>Lukas Banevičius</v>
      </c>
      <c r="BY11" s="56">
        <f>'QUALIF MIDDLE REZ'!C12</f>
        <v>0</v>
      </c>
      <c r="BZ11" s="56">
        <f>'QUALIF MIDDLE REZ'!D12</f>
        <v>1</v>
      </c>
      <c r="CA11" s="63">
        <f>ROUND('QUALIF MIDDLE REZ'!H12,2)</f>
        <v>81</v>
      </c>
      <c r="CC11" s="56">
        <f aca="true" t="shared" si="0" ref="CC11:CC59">RANK(CA11,$CA$11:$CA$59,0)</f>
        <v>1</v>
      </c>
      <c r="CE11" s="63">
        <f aca="true" t="shared" si="1" ref="CE11:CE59">CA11*1000000-BZ11</f>
        <v>80999999</v>
      </c>
      <c r="CF11" s="56">
        <f aca="true" t="shared" si="2" ref="CF11:CF23">RANK(CE11,$CE$11:$CE$59,0)</f>
        <v>1</v>
      </c>
      <c r="CH11" s="56">
        <v>1</v>
      </c>
      <c r="CI11" s="56">
        <f aca="true" t="shared" si="3" ref="CI11:CI59">MATCH(CH11,CF$1:CF$65536,0)</f>
        <v>11</v>
      </c>
      <c r="CK11" s="56">
        <f aca="true" ca="1" t="shared" si="4" ref="CK11:CK59">IF(BX11&lt;&gt;0,INDIRECT(CK$9&amp;$CI11),"")</f>
        <v>0</v>
      </c>
      <c r="CL11" s="56">
        <f aca="true" ca="1" t="shared" si="5" ref="CL11:CL59">IF(BY11&lt;&gt;0,INDIRECT(CL$9&amp;$CI11),"")</f>
      </c>
      <c r="CM11" s="56">
        <f aca="true" ca="1" t="shared" si="6" ref="CM11:CM59">IF(BZ11&lt;&gt;0,INDIRECT(CM$9&amp;$CI11),"")</f>
        <v>0</v>
      </c>
    </row>
    <row r="12" spans="1:91" ht="15">
      <c r="A12" s="5">
        <v>2</v>
      </c>
      <c r="B12" s="98" t="s">
        <v>6</v>
      </c>
      <c r="C12" s="5">
        <v>1</v>
      </c>
      <c r="D12" s="62">
        <v>81</v>
      </c>
      <c r="BW12" s="56">
        <v>2</v>
      </c>
      <c r="BX12" s="56" t="str">
        <f>'QUALIF MIDDLE REZ'!B13</f>
        <v>Andrej Osadcij</v>
      </c>
      <c r="BY12" s="56">
        <f>'QUALIF MIDDLE REZ'!C13</f>
        <v>0</v>
      </c>
      <c r="BZ12" s="56">
        <f>'QUALIF MIDDLE REZ'!D13</f>
        <v>2</v>
      </c>
      <c r="CA12" s="63">
        <f>ROUND('QUALIF MIDDLE REZ'!H13,2)</f>
        <v>67</v>
      </c>
      <c r="CC12" s="56">
        <f t="shared" si="0"/>
        <v>16</v>
      </c>
      <c r="CE12" s="63">
        <f t="shared" si="1"/>
        <v>66999998</v>
      </c>
      <c r="CF12" s="56">
        <f t="shared" si="2"/>
        <v>16</v>
      </c>
      <c r="CH12" s="56">
        <v>2</v>
      </c>
      <c r="CI12" s="56">
        <f t="shared" si="3"/>
        <v>14</v>
      </c>
      <c r="CK12" s="56">
        <f ca="1" t="shared" si="4"/>
        <v>0</v>
      </c>
      <c r="CL12" s="56">
        <f ca="1" t="shared" si="5"/>
      </c>
      <c r="CM12" s="56">
        <f ca="1" t="shared" si="6"/>
        <v>0</v>
      </c>
    </row>
    <row r="13" spans="1:91" ht="15">
      <c r="A13" s="5">
        <v>3</v>
      </c>
      <c r="B13" s="98" t="s">
        <v>12</v>
      </c>
      <c r="C13" s="5">
        <v>8</v>
      </c>
      <c r="D13" s="62">
        <v>81</v>
      </c>
      <c r="BW13" s="56">
        <v>3</v>
      </c>
      <c r="BX13" s="56" t="str">
        <f>'QUALIF MIDDLE REZ'!B14</f>
        <v>Tomas Duoplys</v>
      </c>
      <c r="BY13" s="56">
        <f>'QUALIF MIDDLE REZ'!C14</f>
        <v>0</v>
      </c>
      <c r="BZ13" s="56">
        <f>'QUALIF MIDDLE REZ'!D14</f>
        <v>3</v>
      </c>
      <c r="CA13" s="63">
        <f>ROUND('QUALIF MIDDLE REZ'!H14,2)</f>
        <v>67.67</v>
      </c>
      <c r="CC13" s="56">
        <f t="shared" si="0"/>
        <v>15</v>
      </c>
      <c r="CE13" s="63">
        <f t="shared" si="1"/>
        <v>67669997</v>
      </c>
      <c r="CF13" s="56">
        <f t="shared" si="2"/>
        <v>15</v>
      </c>
      <c r="CH13" s="56">
        <v>3</v>
      </c>
      <c r="CI13" s="56">
        <f t="shared" si="3"/>
        <v>18</v>
      </c>
      <c r="CK13" s="56">
        <f ca="1" t="shared" si="4"/>
        <v>0</v>
      </c>
      <c r="CL13" s="56">
        <f ca="1" t="shared" si="5"/>
      </c>
      <c r="CM13" s="56">
        <f ca="1" t="shared" si="6"/>
        <v>0</v>
      </c>
    </row>
    <row r="14" spans="1:91" ht="15">
      <c r="A14" s="5">
        <v>4</v>
      </c>
      <c r="B14" s="98" t="s">
        <v>22</v>
      </c>
      <c r="C14" s="5">
        <v>19</v>
      </c>
      <c r="D14" s="62">
        <v>80.67</v>
      </c>
      <c r="BW14" s="56">
        <v>4</v>
      </c>
      <c r="BX14" s="56" t="str">
        <f>'QUALIF MIDDLE REZ'!B15</f>
        <v>Vaidas Šmoilovas</v>
      </c>
      <c r="BY14" s="56">
        <f>'QUALIF MIDDLE REZ'!C15</f>
        <v>0</v>
      </c>
      <c r="BZ14" s="56">
        <f>'QUALIF MIDDLE REZ'!D15</f>
        <v>4</v>
      </c>
      <c r="CA14" s="63">
        <f>ROUND('QUALIF MIDDLE REZ'!H15,2)</f>
        <v>81</v>
      </c>
      <c r="CC14" s="56">
        <f t="shared" si="0"/>
        <v>1</v>
      </c>
      <c r="CE14" s="63">
        <f t="shared" si="1"/>
        <v>80999996</v>
      </c>
      <c r="CF14" s="56">
        <f t="shared" si="2"/>
        <v>2</v>
      </c>
      <c r="CH14" s="56">
        <v>4</v>
      </c>
      <c r="CI14" s="56">
        <f t="shared" si="3"/>
        <v>29</v>
      </c>
      <c r="CK14" s="56">
        <f ca="1" t="shared" si="4"/>
        <v>0</v>
      </c>
      <c r="CL14" s="56">
        <f ca="1" t="shared" si="5"/>
      </c>
      <c r="CM14" s="56">
        <f ca="1" t="shared" si="6"/>
        <v>0</v>
      </c>
    </row>
    <row r="15" spans="1:91" ht="15">
      <c r="A15" s="5">
        <v>5</v>
      </c>
      <c r="B15" s="98" t="s">
        <v>33</v>
      </c>
      <c r="C15" s="5">
        <v>30</v>
      </c>
      <c r="D15" s="62">
        <v>79.67</v>
      </c>
      <c r="BW15" s="56">
        <v>5</v>
      </c>
      <c r="BX15" s="56" t="str">
        <f>'QUALIF MIDDLE REZ'!B16</f>
        <v>Edgaras Liutkevičius</v>
      </c>
      <c r="BY15" s="56">
        <f>'QUALIF MIDDLE REZ'!C16</f>
        <v>0</v>
      </c>
      <c r="BZ15" s="56">
        <f>'QUALIF MIDDLE REZ'!D16</f>
        <v>5</v>
      </c>
      <c r="CA15" s="63">
        <f>ROUND('QUALIF MIDDLE REZ'!H16,2)</f>
        <v>62.33</v>
      </c>
      <c r="CC15" s="56">
        <f t="shared" si="0"/>
        <v>23</v>
      </c>
      <c r="CE15" s="63">
        <f t="shared" si="1"/>
        <v>62329995</v>
      </c>
      <c r="CF15" s="56">
        <f t="shared" si="2"/>
        <v>23</v>
      </c>
      <c r="CH15" s="56">
        <v>5</v>
      </c>
      <c r="CI15" s="56">
        <f t="shared" si="3"/>
        <v>40</v>
      </c>
      <c r="CK15" s="56">
        <f ca="1" t="shared" si="4"/>
        <v>0</v>
      </c>
      <c r="CL15" s="56">
        <f ca="1" t="shared" si="5"/>
      </c>
      <c r="CM15" s="56">
        <f ca="1" t="shared" si="6"/>
        <v>0</v>
      </c>
    </row>
    <row r="16" spans="1:91" ht="15">
      <c r="A16" s="5">
        <v>6</v>
      </c>
      <c r="B16" s="98" t="s">
        <v>19</v>
      </c>
      <c r="C16" s="5">
        <v>16</v>
      </c>
      <c r="D16" s="62">
        <v>77</v>
      </c>
      <c r="BW16" s="56">
        <v>6</v>
      </c>
      <c r="BX16" s="56" t="str">
        <f>'QUALIF MIDDLE REZ'!B17</f>
        <v>Egidijus Pečiukonis</v>
      </c>
      <c r="BY16" s="56">
        <f>'QUALIF MIDDLE REZ'!C17</f>
        <v>0</v>
      </c>
      <c r="BZ16" s="56">
        <f>'QUALIF MIDDLE REZ'!D17</f>
        <v>6</v>
      </c>
      <c r="CA16" s="63">
        <f>ROUND('QUALIF MIDDLE REZ'!H17,2)</f>
        <v>57</v>
      </c>
      <c r="CC16" s="56">
        <f t="shared" si="0"/>
        <v>27</v>
      </c>
      <c r="CE16" s="63">
        <f t="shared" si="1"/>
        <v>56999994</v>
      </c>
      <c r="CF16" s="56">
        <f t="shared" si="2"/>
        <v>27</v>
      </c>
      <c r="CH16" s="56">
        <v>6</v>
      </c>
      <c r="CI16" s="56">
        <f t="shared" si="3"/>
        <v>23</v>
      </c>
      <c r="CK16" s="56">
        <f ca="1" t="shared" si="4"/>
        <v>0</v>
      </c>
      <c r="CL16" s="56">
        <f ca="1" t="shared" si="5"/>
      </c>
      <c r="CM16" s="56">
        <f ca="1" t="shared" si="6"/>
        <v>0</v>
      </c>
    </row>
    <row r="17" spans="1:91" ht="15">
      <c r="A17" s="5">
        <v>7</v>
      </c>
      <c r="B17" s="98" t="s">
        <v>17</v>
      </c>
      <c r="C17" s="5">
        <v>13</v>
      </c>
      <c r="D17" s="62">
        <v>77</v>
      </c>
      <c r="BW17" s="56">
        <v>7</v>
      </c>
      <c r="BX17" s="56" t="str">
        <f>'QUALIF MIDDLE REZ'!B18</f>
        <v>Karolis Kolosovas</v>
      </c>
      <c r="BY17" s="56">
        <f>'QUALIF MIDDLE REZ'!C18</f>
        <v>0</v>
      </c>
      <c r="BZ17" s="56">
        <f>'QUALIF MIDDLE REZ'!D18</f>
        <v>7</v>
      </c>
      <c r="CA17" s="63">
        <f>ROUND('QUALIF MIDDLE REZ'!H18,2)</f>
        <v>65.67</v>
      </c>
      <c r="CC17" s="56">
        <f t="shared" si="0"/>
        <v>18</v>
      </c>
      <c r="CE17" s="63">
        <f t="shared" si="1"/>
        <v>65669993</v>
      </c>
      <c r="CF17" s="56">
        <f t="shared" si="2"/>
        <v>18</v>
      </c>
      <c r="CH17" s="56">
        <v>7</v>
      </c>
      <c r="CI17" s="56">
        <f t="shared" si="3"/>
        <v>26</v>
      </c>
      <c r="CK17" s="56">
        <f ca="1" t="shared" si="4"/>
        <v>0</v>
      </c>
      <c r="CL17" s="56">
        <f ca="1" t="shared" si="5"/>
      </c>
      <c r="CM17" s="56">
        <f ca="1" t="shared" si="6"/>
        <v>0</v>
      </c>
    </row>
    <row r="18" spans="1:91" ht="15">
      <c r="A18" s="5">
        <v>8</v>
      </c>
      <c r="B18" s="98" t="s">
        <v>24</v>
      </c>
      <c r="C18" s="5">
        <v>21</v>
      </c>
      <c r="D18" s="62">
        <v>76</v>
      </c>
      <c r="BW18" s="56">
        <v>8</v>
      </c>
      <c r="BX18" s="56" t="str">
        <f>'QUALIF MIDDLE REZ'!B19</f>
        <v>Žydrunas Ramanauskas</v>
      </c>
      <c r="BY18" s="56">
        <f>'QUALIF MIDDLE REZ'!C19</f>
        <v>0</v>
      </c>
      <c r="BZ18" s="56">
        <f>'QUALIF MIDDLE REZ'!D19</f>
        <v>8</v>
      </c>
      <c r="CA18" s="63">
        <f>ROUND('QUALIF MIDDLE REZ'!H19,2)</f>
        <v>81</v>
      </c>
      <c r="CC18" s="56">
        <f t="shared" si="0"/>
        <v>1</v>
      </c>
      <c r="CE18" s="63">
        <f t="shared" si="1"/>
        <v>80999992</v>
      </c>
      <c r="CF18" s="56">
        <f t="shared" si="2"/>
        <v>3</v>
      </c>
      <c r="CH18" s="56">
        <v>8</v>
      </c>
      <c r="CI18" s="56">
        <f t="shared" si="3"/>
        <v>31</v>
      </c>
      <c r="CK18" s="56">
        <f ca="1" t="shared" si="4"/>
        <v>0</v>
      </c>
      <c r="CL18" s="56">
        <f ca="1" t="shared" si="5"/>
      </c>
      <c r="CM18" s="56">
        <f ca="1" t="shared" si="6"/>
        <v>0</v>
      </c>
    </row>
    <row r="19" spans="1:91" ht="15">
      <c r="A19" s="5">
        <v>9</v>
      </c>
      <c r="B19" s="98" t="s">
        <v>14</v>
      </c>
      <c r="C19" s="5">
        <v>10</v>
      </c>
      <c r="D19" s="62">
        <v>75.33</v>
      </c>
      <c r="BW19" s="56">
        <v>9</v>
      </c>
      <c r="BX19" s="56" t="str">
        <f>'QUALIF MIDDLE REZ'!B20</f>
        <v>Laurynas Stonkus</v>
      </c>
      <c r="BY19" s="56">
        <f>'QUALIF MIDDLE REZ'!C20</f>
        <v>0</v>
      </c>
      <c r="BZ19" s="56">
        <f>'QUALIF MIDDLE REZ'!D20</f>
        <v>9</v>
      </c>
      <c r="CA19" s="63">
        <f>ROUND('QUALIF MIDDLE REZ'!H20,2)</f>
        <v>65.67</v>
      </c>
      <c r="CC19" s="56">
        <f t="shared" si="0"/>
        <v>18</v>
      </c>
      <c r="CE19" s="63">
        <f t="shared" si="1"/>
        <v>65669991</v>
      </c>
      <c r="CF19" s="56">
        <f t="shared" si="2"/>
        <v>19</v>
      </c>
      <c r="CH19" s="56">
        <v>9</v>
      </c>
      <c r="CI19" s="56">
        <f t="shared" si="3"/>
        <v>20</v>
      </c>
      <c r="CK19" s="56">
        <f ca="1" t="shared" si="4"/>
        <v>0</v>
      </c>
      <c r="CL19" s="56">
        <f ca="1" t="shared" si="5"/>
      </c>
      <c r="CM19" s="56">
        <f ca="1" t="shared" si="6"/>
        <v>0</v>
      </c>
    </row>
    <row r="20" spans="1:91" ht="15">
      <c r="A20" s="5">
        <v>10</v>
      </c>
      <c r="B20" s="98" t="s">
        <v>26</v>
      </c>
      <c r="C20" s="5">
        <v>23</v>
      </c>
      <c r="D20" s="62">
        <v>75.33</v>
      </c>
      <c r="BW20" s="56">
        <v>10</v>
      </c>
      <c r="BX20" s="56" t="str">
        <f>'QUALIF MIDDLE REZ'!B21</f>
        <v>Simonas Vilčinskas</v>
      </c>
      <c r="BY20" s="56">
        <f>'QUALIF MIDDLE REZ'!C21</f>
        <v>0</v>
      </c>
      <c r="BZ20" s="56">
        <f>'QUALIF MIDDLE REZ'!D21</f>
        <v>10</v>
      </c>
      <c r="CA20" s="63">
        <f>ROUND('QUALIF MIDDLE REZ'!H21,2)</f>
        <v>75.33</v>
      </c>
      <c r="CC20" s="56">
        <f t="shared" si="0"/>
        <v>9</v>
      </c>
      <c r="CE20" s="63">
        <f t="shared" si="1"/>
        <v>75329990</v>
      </c>
      <c r="CF20" s="56">
        <f t="shared" si="2"/>
        <v>9</v>
      </c>
      <c r="CH20" s="56">
        <v>10</v>
      </c>
      <c r="CI20" s="56">
        <f t="shared" si="3"/>
        <v>33</v>
      </c>
      <c r="CK20" s="56">
        <f ca="1" t="shared" si="4"/>
        <v>0</v>
      </c>
      <c r="CL20" s="56">
        <f ca="1" t="shared" si="5"/>
      </c>
      <c r="CM20" s="56">
        <f ca="1" t="shared" si="6"/>
        <v>0</v>
      </c>
    </row>
    <row r="21" spans="1:91" ht="15">
      <c r="A21" s="5">
        <v>11</v>
      </c>
      <c r="B21" s="98" t="s">
        <v>30</v>
      </c>
      <c r="C21" s="5">
        <v>27</v>
      </c>
      <c r="D21" s="62">
        <v>74.33</v>
      </c>
      <c r="BW21" s="56">
        <v>11</v>
      </c>
      <c r="BX21" s="56" t="str">
        <f>'QUALIF MIDDLE REZ'!B22</f>
        <v>Arvistas Keras</v>
      </c>
      <c r="BY21" s="56">
        <f>'QUALIF MIDDLE REZ'!C22</f>
        <v>0</v>
      </c>
      <c r="BZ21" s="56">
        <f>'QUALIF MIDDLE REZ'!D22</f>
        <v>11</v>
      </c>
      <c r="CA21" s="63">
        <f>ROUND('QUALIF MIDDLE REZ'!H22,2)</f>
        <v>39.67</v>
      </c>
      <c r="CC21" s="56">
        <f t="shared" si="0"/>
        <v>28</v>
      </c>
      <c r="CE21" s="63">
        <f t="shared" si="1"/>
        <v>39669989</v>
      </c>
      <c r="CF21" s="56">
        <f t="shared" si="2"/>
        <v>28</v>
      </c>
      <c r="CH21" s="56">
        <v>11</v>
      </c>
      <c r="CI21" s="56">
        <f t="shared" si="3"/>
        <v>37</v>
      </c>
      <c r="CK21" s="56">
        <f ca="1" t="shared" si="4"/>
        <v>0</v>
      </c>
      <c r="CL21" s="56">
        <f ca="1" t="shared" si="5"/>
      </c>
      <c r="CM21" s="56">
        <f ca="1" t="shared" si="6"/>
        <v>0</v>
      </c>
    </row>
    <row r="22" spans="1:91" ht="15">
      <c r="A22" s="5">
        <v>12</v>
      </c>
      <c r="B22" s="98" t="s">
        <v>20</v>
      </c>
      <c r="C22" s="5">
        <v>17</v>
      </c>
      <c r="D22" s="62">
        <v>71.33</v>
      </c>
      <c r="BW22" s="56">
        <v>12</v>
      </c>
      <c r="BX22" s="56" t="str">
        <f>'QUALIF MIDDLE REZ'!B23</f>
        <v>Aurimas Kontenis</v>
      </c>
      <c r="BY22" s="56">
        <f>'QUALIF MIDDLE REZ'!C23</f>
        <v>0</v>
      </c>
      <c r="BZ22" s="56">
        <f>'QUALIF MIDDLE REZ'!D23</f>
        <v>12</v>
      </c>
      <c r="CA22" s="63">
        <f>ROUND('QUALIF MIDDLE REZ'!H23,2)</f>
        <v>66.33</v>
      </c>
      <c r="CC22" s="56">
        <f t="shared" si="0"/>
        <v>17</v>
      </c>
      <c r="CE22" s="63">
        <f t="shared" si="1"/>
        <v>66329988</v>
      </c>
      <c r="CF22" s="56">
        <f t="shared" si="2"/>
        <v>17</v>
      </c>
      <c r="CH22" s="56">
        <v>12</v>
      </c>
      <c r="CI22" s="56">
        <f t="shared" si="3"/>
        <v>27</v>
      </c>
      <c r="CK22" s="56">
        <f ca="1" t="shared" si="4"/>
        <v>0</v>
      </c>
      <c r="CL22" s="56">
        <f ca="1" t="shared" si="5"/>
      </c>
      <c r="CM22" s="56">
        <f ca="1" t="shared" si="6"/>
        <v>0</v>
      </c>
    </row>
    <row r="23" spans="1:91" ht="15">
      <c r="A23" s="5">
        <v>13</v>
      </c>
      <c r="B23" s="98" t="s">
        <v>25</v>
      </c>
      <c r="C23" s="5">
        <v>22</v>
      </c>
      <c r="D23" s="62">
        <v>71</v>
      </c>
      <c r="BW23" s="56">
        <v>13</v>
      </c>
      <c r="BX23" s="56" t="str">
        <f>'QUALIF MIDDLE REZ'!B24</f>
        <v>Arunas Paulavičius</v>
      </c>
      <c r="BY23" s="56">
        <f>'QUALIF MIDDLE REZ'!C24</f>
        <v>0</v>
      </c>
      <c r="BZ23" s="56">
        <f>'QUALIF MIDDLE REZ'!D24</f>
        <v>13</v>
      </c>
      <c r="CA23" s="63">
        <f>ROUND('QUALIF MIDDLE REZ'!H24,2)</f>
        <v>77</v>
      </c>
      <c r="CC23" s="56">
        <f t="shared" si="0"/>
        <v>6</v>
      </c>
      <c r="CE23" s="63">
        <f t="shared" si="1"/>
        <v>76999987</v>
      </c>
      <c r="CF23" s="56">
        <f t="shared" si="2"/>
        <v>6</v>
      </c>
      <c r="CH23" s="56">
        <v>13</v>
      </c>
      <c r="CI23" s="56">
        <f t="shared" si="3"/>
        <v>32</v>
      </c>
      <c r="CK23" s="56">
        <f ca="1" t="shared" si="4"/>
        <v>0</v>
      </c>
      <c r="CL23" s="56">
        <f ca="1" t="shared" si="5"/>
      </c>
      <c r="CM23" s="56">
        <f ca="1" t="shared" si="6"/>
        <v>0</v>
      </c>
    </row>
    <row r="24" spans="1:91" ht="15">
      <c r="A24" s="5">
        <v>14</v>
      </c>
      <c r="B24" s="98" t="s">
        <v>29</v>
      </c>
      <c r="C24" s="5">
        <v>26</v>
      </c>
      <c r="D24" s="62">
        <v>68.33</v>
      </c>
      <c r="BW24" s="56">
        <v>14</v>
      </c>
      <c r="BX24" s="56" t="str">
        <f>'QUALIF MIDDLE REZ'!B25</f>
        <v>Rokas Vitkevičius</v>
      </c>
      <c r="BY24" s="56">
        <f>'QUALIF MIDDLE REZ'!C25</f>
        <v>0</v>
      </c>
      <c r="BZ24" s="56">
        <f>'QUALIF MIDDLE REZ'!D25</f>
        <v>14</v>
      </c>
      <c r="CA24" s="63">
        <f>ROUND('QUALIF MIDDLE REZ'!H25,2)</f>
        <v>62</v>
      </c>
      <c r="CC24" s="56">
        <f t="shared" si="0"/>
        <v>24</v>
      </c>
      <c r="CE24" s="63">
        <f t="shared" si="1"/>
        <v>61999986</v>
      </c>
      <c r="CF24" s="56">
        <f aca="true" t="shared" si="7" ref="CF24:CF59">RANK(CE24,$CE$11:$CE$59)</f>
        <v>24</v>
      </c>
      <c r="CH24" s="56">
        <v>14</v>
      </c>
      <c r="CI24" s="56">
        <f t="shared" si="3"/>
        <v>36</v>
      </c>
      <c r="CK24" s="56">
        <f ca="1" t="shared" si="4"/>
        <v>0</v>
      </c>
      <c r="CL24" s="56">
        <f ca="1" t="shared" si="5"/>
      </c>
      <c r="CM24" s="56">
        <f ca="1" t="shared" si="6"/>
        <v>0</v>
      </c>
    </row>
    <row r="25" spans="1:91" ht="15">
      <c r="A25" s="5">
        <v>15</v>
      </c>
      <c r="B25" s="98" t="s">
        <v>8</v>
      </c>
      <c r="C25" s="5">
        <v>3</v>
      </c>
      <c r="D25" s="62">
        <v>67.67</v>
      </c>
      <c r="BW25" s="56">
        <v>15</v>
      </c>
      <c r="BX25" s="56" t="str">
        <f>'QUALIF MIDDLE REZ'!B26</f>
        <v>Justinas Pečiukonis</v>
      </c>
      <c r="BY25" s="56">
        <f>'QUALIF MIDDLE REZ'!C26</f>
        <v>0</v>
      </c>
      <c r="BZ25" s="56">
        <f>'QUALIF MIDDLE REZ'!D26</f>
        <v>15</v>
      </c>
      <c r="CA25" s="63">
        <f>ROUND('QUALIF MIDDLE REZ'!H26,2)</f>
        <v>65.67</v>
      </c>
      <c r="CC25" s="56">
        <f t="shared" si="0"/>
        <v>18</v>
      </c>
      <c r="CE25" s="63">
        <f t="shared" si="1"/>
        <v>65669985</v>
      </c>
      <c r="CF25" s="56">
        <f t="shared" si="7"/>
        <v>20</v>
      </c>
      <c r="CH25" s="56">
        <v>15</v>
      </c>
      <c r="CI25" s="56">
        <f t="shared" si="3"/>
        <v>13</v>
      </c>
      <c r="CK25" s="56">
        <f ca="1" t="shared" si="4"/>
        <v>0</v>
      </c>
      <c r="CL25" s="56">
        <f ca="1" t="shared" si="5"/>
      </c>
      <c r="CM25" s="56">
        <f ca="1" t="shared" si="6"/>
        <v>0</v>
      </c>
    </row>
    <row r="26" spans="1:91" ht="15">
      <c r="A26" s="5">
        <v>16</v>
      </c>
      <c r="B26" s="98" t="s">
        <v>7</v>
      </c>
      <c r="C26" s="5">
        <v>2</v>
      </c>
      <c r="D26" s="62">
        <v>67</v>
      </c>
      <c r="BW26" s="56">
        <v>16</v>
      </c>
      <c r="BX26" s="56" t="str">
        <f>'QUALIF MIDDLE REZ'!B27</f>
        <v>Marius Bareišis</v>
      </c>
      <c r="BY26" s="56">
        <f>'QUALIF MIDDLE REZ'!C27</f>
        <v>0</v>
      </c>
      <c r="BZ26" s="56">
        <f>'QUALIF MIDDLE REZ'!D27</f>
        <v>16</v>
      </c>
      <c r="CA26" s="63">
        <f>ROUND('QUALIF MIDDLE REZ'!H27,2)</f>
        <v>77</v>
      </c>
      <c r="CC26" s="56">
        <f t="shared" si="0"/>
        <v>6</v>
      </c>
      <c r="CE26" s="63">
        <f t="shared" si="1"/>
        <v>76999984</v>
      </c>
      <c r="CF26" s="56">
        <f t="shared" si="7"/>
        <v>7</v>
      </c>
      <c r="CH26" s="56">
        <v>16</v>
      </c>
      <c r="CI26" s="56">
        <f t="shared" si="3"/>
        <v>12</v>
      </c>
      <c r="CK26" s="56">
        <f ca="1" t="shared" si="4"/>
        <v>0</v>
      </c>
      <c r="CL26" s="56">
        <f ca="1" t="shared" si="5"/>
      </c>
      <c r="CM26" s="56">
        <f ca="1" t="shared" si="6"/>
        <v>0</v>
      </c>
    </row>
    <row r="27" spans="1:91" ht="15">
      <c r="A27" s="5">
        <v>17</v>
      </c>
      <c r="B27" s="98" t="s">
        <v>16</v>
      </c>
      <c r="C27" s="5">
        <v>12</v>
      </c>
      <c r="D27" s="62">
        <v>66.33</v>
      </c>
      <c r="BW27" s="56">
        <v>17</v>
      </c>
      <c r="BX27" s="56" t="str">
        <f>'QUALIF MIDDLE REZ'!B28</f>
        <v>Rytis Bužavas</v>
      </c>
      <c r="BY27" s="56">
        <f>'QUALIF MIDDLE REZ'!C28</f>
        <v>0</v>
      </c>
      <c r="BZ27" s="56">
        <f>'QUALIF MIDDLE REZ'!D28</f>
        <v>17</v>
      </c>
      <c r="CA27" s="63">
        <f>ROUND('QUALIF MIDDLE REZ'!H28,2)</f>
        <v>71.33</v>
      </c>
      <c r="CC27" s="56">
        <f t="shared" si="0"/>
        <v>12</v>
      </c>
      <c r="CE27" s="63">
        <f t="shared" si="1"/>
        <v>71329983</v>
      </c>
      <c r="CF27" s="56">
        <f t="shared" si="7"/>
        <v>12</v>
      </c>
      <c r="CH27" s="56">
        <v>17</v>
      </c>
      <c r="CI27" s="56">
        <f t="shared" si="3"/>
        <v>22</v>
      </c>
      <c r="CK27" s="56">
        <f ca="1" t="shared" si="4"/>
        <v>0</v>
      </c>
      <c r="CL27" s="56">
        <f ca="1" t="shared" si="5"/>
      </c>
      <c r="CM27" s="56">
        <f ca="1" t="shared" si="6"/>
        <v>0</v>
      </c>
    </row>
    <row r="28" spans="1:91" ht="15">
      <c r="A28" s="5">
        <v>18</v>
      </c>
      <c r="B28" s="98" t="s">
        <v>134</v>
      </c>
      <c r="C28" s="5">
        <v>15</v>
      </c>
      <c r="D28" s="62">
        <v>65.67</v>
      </c>
      <c r="BW28" s="56">
        <v>18</v>
      </c>
      <c r="BX28" s="56" t="str">
        <f>'QUALIF MIDDLE REZ'!B29</f>
        <v>Paulius Karklelis</v>
      </c>
      <c r="BY28" s="56">
        <f>'QUALIF MIDDLE REZ'!C29</f>
        <v>0</v>
      </c>
      <c r="BZ28" s="56">
        <f>'QUALIF MIDDLE REZ'!D29</f>
        <v>18</v>
      </c>
      <c r="CA28" s="63">
        <f>ROUND('QUALIF MIDDLE REZ'!H29,2)</f>
        <v>64</v>
      </c>
      <c r="CC28" s="56">
        <f t="shared" si="0"/>
        <v>22</v>
      </c>
      <c r="CE28" s="63">
        <f t="shared" si="1"/>
        <v>63999982</v>
      </c>
      <c r="CF28" s="56">
        <f t="shared" si="7"/>
        <v>22</v>
      </c>
      <c r="CH28" s="56">
        <v>18</v>
      </c>
      <c r="CI28" s="56">
        <f t="shared" si="3"/>
        <v>17</v>
      </c>
      <c r="CK28" s="56">
        <f ca="1" t="shared" si="4"/>
        <v>0</v>
      </c>
      <c r="CL28" s="56">
        <f ca="1" t="shared" si="5"/>
      </c>
      <c r="CM28" s="56">
        <f ca="1" t="shared" si="6"/>
        <v>0</v>
      </c>
    </row>
    <row r="29" spans="1:91" ht="15">
      <c r="A29" s="5">
        <v>19</v>
      </c>
      <c r="B29" s="98" t="s">
        <v>13</v>
      </c>
      <c r="C29" s="5">
        <v>9</v>
      </c>
      <c r="D29" s="62">
        <v>65.67</v>
      </c>
      <c r="BW29" s="56">
        <v>19</v>
      </c>
      <c r="BX29" s="56" t="str">
        <f>'QUALIF MIDDLE REZ'!B30</f>
        <v>Tomas Šapnagis</v>
      </c>
      <c r="BY29" s="56">
        <f>'QUALIF MIDDLE REZ'!C30</f>
        <v>0</v>
      </c>
      <c r="BZ29" s="56">
        <f>'QUALIF MIDDLE REZ'!D30</f>
        <v>19</v>
      </c>
      <c r="CA29" s="63">
        <f>ROUND('QUALIF MIDDLE REZ'!H30,2)</f>
        <v>80.67</v>
      </c>
      <c r="CC29" s="56">
        <f t="shared" si="0"/>
        <v>4</v>
      </c>
      <c r="CE29" s="63">
        <f t="shared" si="1"/>
        <v>80669981</v>
      </c>
      <c r="CF29" s="56">
        <f t="shared" si="7"/>
        <v>4</v>
      </c>
      <c r="CH29" s="56">
        <v>19</v>
      </c>
      <c r="CI29" s="56">
        <f t="shared" si="3"/>
        <v>19</v>
      </c>
      <c r="CK29" s="56">
        <f ca="1" t="shared" si="4"/>
        <v>0</v>
      </c>
      <c r="CL29" s="56">
        <f ca="1" t="shared" si="5"/>
      </c>
      <c r="CM29" s="56">
        <f ca="1" t="shared" si="6"/>
        <v>0</v>
      </c>
    </row>
    <row r="30" spans="1:91" ht="15">
      <c r="A30" s="5">
        <v>20</v>
      </c>
      <c r="B30" s="98" t="s">
        <v>11</v>
      </c>
      <c r="C30" s="5">
        <v>7</v>
      </c>
      <c r="D30" s="62">
        <v>65.67</v>
      </c>
      <c r="BW30" s="56">
        <v>20</v>
      </c>
      <c r="BX30" s="56" t="str">
        <f>'QUALIF MIDDLE REZ'!B31</f>
        <v>Vitalijus Uselis</v>
      </c>
      <c r="BY30" s="56">
        <f>'QUALIF MIDDLE REZ'!C31</f>
        <v>0</v>
      </c>
      <c r="BZ30" s="56">
        <f>'QUALIF MIDDLE REZ'!D31</f>
        <v>20</v>
      </c>
      <c r="CA30" s="63">
        <f>ROUND('QUALIF MIDDLE REZ'!H31,2)</f>
        <v>34.67</v>
      </c>
      <c r="CC30" s="56">
        <f t="shared" si="0"/>
        <v>30</v>
      </c>
      <c r="CE30" s="63">
        <f t="shared" si="1"/>
        <v>34669980</v>
      </c>
      <c r="CF30" s="56">
        <f t="shared" si="7"/>
        <v>30</v>
      </c>
      <c r="CH30" s="56">
        <v>20</v>
      </c>
      <c r="CI30" s="56">
        <f t="shared" si="3"/>
        <v>25</v>
      </c>
      <c r="CK30" s="56">
        <f ca="1" t="shared" si="4"/>
        <v>0</v>
      </c>
      <c r="CL30" s="56">
        <f ca="1" t="shared" si="5"/>
      </c>
      <c r="CM30" s="56">
        <f ca="1" t="shared" si="6"/>
        <v>0</v>
      </c>
    </row>
    <row r="31" spans="1:91" ht="15">
      <c r="A31" s="5">
        <v>21</v>
      </c>
      <c r="B31" s="98" t="s">
        <v>32</v>
      </c>
      <c r="C31" s="5">
        <v>29</v>
      </c>
      <c r="D31" s="62">
        <v>64.67</v>
      </c>
      <c r="BW31" s="56">
        <v>21</v>
      </c>
      <c r="BX31" s="56" t="str">
        <f>'QUALIF MIDDLE REZ'!B32</f>
        <v>Salvijus Budrys</v>
      </c>
      <c r="BY31" s="56">
        <f>'QUALIF MIDDLE REZ'!C32</f>
        <v>0</v>
      </c>
      <c r="BZ31" s="56">
        <f>'QUALIF MIDDLE REZ'!D32</f>
        <v>21</v>
      </c>
      <c r="CA31" s="63">
        <f>ROUND('QUALIF MIDDLE REZ'!H32,2)</f>
        <v>76</v>
      </c>
      <c r="CC31" s="56">
        <f t="shared" si="0"/>
        <v>8</v>
      </c>
      <c r="CE31" s="63">
        <f t="shared" si="1"/>
        <v>75999979</v>
      </c>
      <c r="CF31" s="56">
        <f t="shared" si="7"/>
        <v>8</v>
      </c>
      <c r="CH31" s="56">
        <v>21</v>
      </c>
      <c r="CI31" s="56">
        <f t="shared" si="3"/>
        <v>39</v>
      </c>
      <c r="CK31" s="56">
        <f ca="1" t="shared" si="4"/>
        <v>0</v>
      </c>
      <c r="CL31" s="56">
        <f ca="1" t="shared" si="5"/>
      </c>
      <c r="CM31" s="56">
        <f ca="1" t="shared" si="6"/>
        <v>0</v>
      </c>
    </row>
    <row r="32" spans="1:91" ht="15">
      <c r="A32" s="5">
        <v>22</v>
      </c>
      <c r="B32" s="98" t="s">
        <v>21</v>
      </c>
      <c r="C32" s="5">
        <v>18</v>
      </c>
      <c r="D32" s="62">
        <v>64</v>
      </c>
      <c r="BW32" s="56">
        <v>22</v>
      </c>
      <c r="BX32" s="56" t="str">
        <f>'QUALIF MIDDLE REZ'!B33</f>
        <v>Robertas Šalkauskas</v>
      </c>
      <c r="BY32" s="56">
        <f>'QUALIF MIDDLE REZ'!C33</f>
        <v>0</v>
      </c>
      <c r="BZ32" s="56">
        <f>'QUALIF MIDDLE REZ'!D33</f>
        <v>22</v>
      </c>
      <c r="CA32" s="63">
        <f>ROUND('QUALIF MIDDLE REZ'!H33,2)</f>
        <v>71</v>
      </c>
      <c r="CC32" s="56">
        <f t="shared" si="0"/>
        <v>13</v>
      </c>
      <c r="CE32" s="63">
        <f t="shared" si="1"/>
        <v>70999978</v>
      </c>
      <c r="CF32" s="56">
        <f t="shared" si="7"/>
        <v>13</v>
      </c>
      <c r="CH32" s="56">
        <v>22</v>
      </c>
      <c r="CI32" s="56">
        <f t="shared" si="3"/>
        <v>28</v>
      </c>
      <c r="CK32" s="56">
        <f ca="1" t="shared" si="4"/>
        <v>0</v>
      </c>
      <c r="CL32" s="56">
        <f ca="1" t="shared" si="5"/>
      </c>
      <c r="CM32" s="56">
        <f ca="1" t="shared" si="6"/>
        <v>0</v>
      </c>
    </row>
    <row r="33" spans="1:91" ht="15">
      <c r="A33" s="5">
        <v>23</v>
      </c>
      <c r="B33" s="98" t="s">
        <v>10</v>
      </c>
      <c r="C33" s="5">
        <v>5</v>
      </c>
      <c r="D33" s="62">
        <v>62.33</v>
      </c>
      <c r="BW33" s="56">
        <v>23</v>
      </c>
      <c r="BX33" s="56" t="str">
        <f>'QUALIF MIDDLE REZ'!B34</f>
        <v>Laimis Sadeckas</v>
      </c>
      <c r="BY33" s="56">
        <f>'QUALIF MIDDLE REZ'!C34</f>
        <v>0</v>
      </c>
      <c r="BZ33" s="56">
        <f>'QUALIF MIDDLE REZ'!D34</f>
        <v>23</v>
      </c>
      <c r="CA33" s="63">
        <f>ROUND('QUALIF MIDDLE REZ'!H34,2)</f>
        <v>75.33</v>
      </c>
      <c r="CC33" s="56">
        <f t="shared" si="0"/>
        <v>9</v>
      </c>
      <c r="CE33" s="63">
        <f t="shared" si="1"/>
        <v>75329977</v>
      </c>
      <c r="CF33" s="56">
        <f t="shared" si="7"/>
        <v>10</v>
      </c>
      <c r="CH33" s="56">
        <v>23</v>
      </c>
      <c r="CI33" s="56">
        <f t="shared" si="3"/>
        <v>15</v>
      </c>
      <c r="CK33" s="56">
        <f ca="1" t="shared" si="4"/>
        <v>0</v>
      </c>
      <c r="CL33" s="56">
        <f ca="1" t="shared" si="5"/>
      </c>
      <c r="CM33" s="56">
        <f ca="1" t="shared" si="6"/>
        <v>0</v>
      </c>
    </row>
    <row r="34" spans="1:91" ht="15">
      <c r="A34" s="5">
        <v>24</v>
      </c>
      <c r="B34" s="99" t="s">
        <v>18</v>
      </c>
      <c r="C34" s="5">
        <v>14</v>
      </c>
      <c r="D34" s="62">
        <v>62</v>
      </c>
      <c r="BW34" s="56">
        <v>24</v>
      </c>
      <c r="BX34" s="56" t="str">
        <f>'QUALIF MIDDLE REZ'!B35</f>
        <v>Edgaras Kilbovskis</v>
      </c>
      <c r="BY34" s="56">
        <f>'QUALIF MIDDLE REZ'!C35</f>
        <v>0</v>
      </c>
      <c r="BZ34" s="56">
        <f>'QUALIF MIDDLE REZ'!D35</f>
        <v>24</v>
      </c>
      <c r="CA34" s="63">
        <f>ROUND('QUALIF MIDDLE REZ'!H35,2)</f>
        <v>38.33</v>
      </c>
      <c r="CC34" s="56">
        <f t="shared" si="0"/>
        <v>29</v>
      </c>
      <c r="CE34" s="63">
        <f t="shared" si="1"/>
        <v>38329976</v>
      </c>
      <c r="CF34" s="56">
        <f t="shared" si="7"/>
        <v>29</v>
      </c>
      <c r="CH34" s="56">
        <v>24</v>
      </c>
      <c r="CI34" s="56">
        <f t="shared" si="3"/>
        <v>24</v>
      </c>
      <c r="CK34" s="56">
        <f ca="1" t="shared" si="4"/>
        <v>0</v>
      </c>
      <c r="CL34" s="56">
        <f ca="1" t="shared" si="5"/>
      </c>
      <c r="CM34" s="56">
        <f ca="1" t="shared" si="6"/>
        <v>0</v>
      </c>
    </row>
    <row r="35" spans="1:91" ht="15">
      <c r="A35" s="5">
        <v>25</v>
      </c>
      <c r="B35" s="99" t="s">
        <v>31</v>
      </c>
      <c r="C35" s="5">
        <v>28</v>
      </c>
      <c r="D35" s="62">
        <v>61.67</v>
      </c>
      <c r="BW35" s="56">
        <v>25</v>
      </c>
      <c r="BX35" s="56" t="str">
        <f>'QUALIF MIDDLE REZ'!B36</f>
        <v>Natas Čižikovas</v>
      </c>
      <c r="BY35" s="56">
        <f>'QUALIF MIDDLE REZ'!C36</f>
        <v>0</v>
      </c>
      <c r="BZ35" s="56">
        <f>'QUALIF MIDDLE REZ'!D36</f>
        <v>25</v>
      </c>
      <c r="CA35" s="63">
        <f>ROUND('QUALIF MIDDLE REZ'!H36,2)</f>
        <v>58.67</v>
      </c>
      <c r="CC35" s="56">
        <f t="shared" si="0"/>
        <v>26</v>
      </c>
      <c r="CE35" s="63">
        <f t="shared" si="1"/>
        <v>58669975</v>
      </c>
      <c r="CF35" s="56">
        <f t="shared" si="7"/>
        <v>26</v>
      </c>
      <c r="CH35" s="56">
        <v>25</v>
      </c>
      <c r="CI35" s="56">
        <f t="shared" si="3"/>
        <v>38</v>
      </c>
      <c r="CK35" s="56">
        <f ca="1" t="shared" si="4"/>
        <v>0</v>
      </c>
      <c r="CL35" s="56">
        <f ca="1" t="shared" si="5"/>
      </c>
      <c r="CM35" s="56">
        <f ca="1" t="shared" si="6"/>
        <v>0</v>
      </c>
    </row>
    <row r="36" spans="1:91" ht="15">
      <c r="A36" s="5">
        <v>26</v>
      </c>
      <c r="B36" s="98" t="s">
        <v>28</v>
      </c>
      <c r="C36" s="5">
        <v>25</v>
      </c>
      <c r="D36" s="62">
        <v>58.67</v>
      </c>
      <c r="BW36" s="56">
        <v>26</v>
      </c>
      <c r="BX36" s="56" t="str">
        <f>'QUALIF MIDDLE REZ'!B37</f>
        <v>Marius Klimas</v>
      </c>
      <c r="BY36" s="56">
        <f>'QUALIF MIDDLE REZ'!C37</f>
        <v>0</v>
      </c>
      <c r="BZ36" s="56">
        <f>'QUALIF MIDDLE REZ'!D37</f>
        <v>26</v>
      </c>
      <c r="CA36" s="63">
        <f>ROUND('QUALIF MIDDLE REZ'!H37,2)</f>
        <v>68.33</v>
      </c>
      <c r="CC36" s="56">
        <f t="shared" si="0"/>
        <v>14</v>
      </c>
      <c r="CE36" s="63">
        <f t="shared" si="1"/>
        <v>68329974</v>
      </c>
      <c r="CF36" s="56">
        <f t="shared" si="7"/>
        <v>14</v>
      </c>
      <c r="CH36" s="56">
        <v>26</v>
      </c>
      <c r="CI36" s="56">
        <f t="shared" si="3"/>
        <v>35</v>
      </c>
      <c r="CK36" s="56">
        <f ca="1" t="shared" si="4"/>
        <v>0</v>
      </c>
      <c r="CL36" s="56">
        <f ca="1" t="shared" si="5"/>
      </c>
      <c r="CM36" s="56">
        <f ca="1" t="shared" si="6"/>
        <v>0</v>
      </c>
    </row>
    <row r="37" spans="1:91" ht="15">
      <c r="A37" s="5">
        <v>27</v>
      </c>
      <c r="B37" s="98" t="s">
        <v>148</v>
      </c>
      <c r="C37" s="5">
        <v>6</v>
      </c>
      <c r="D37" s="62">
        <v>57</v>
      </c>
      <c r="BW37" s="56">
        <v>27</v>
      </c>
      <c r="BX37" s="56" t="str">
        <f>'QUALIF MIDDLE REZ'!B38</f>
        <v>Darius Jurčiukonis</v>
      </c>
      <c r="BY37" s="56">
        <f>'QUALIF MIDDLE REZ'!C38</f>
        <v>0</v>
      </c>
      <c r="BZ37" s="56">
        <f>'QUALIF MIDDLE REZ'!D38</f>
        <v>27</v>
      </c>
      <c r="CA37" s="63">
        <f>ROUND('QUALIF MIDDLE REZ'!H38,2)</f>
        <v>74.33</v>
      </c>
      <c r="CC37" s="56">
        <f t="shared" si="0"/>
        <v>11</v>
      </c>
      <c r="CE37" s="63">
        <f t="shared" si="1"/>
        <v>74329973</v>
      </c>
      <c r="CF37" s="56">
        <f t="shared" si="7"/>
        <v>11</v>
      </c>
      <c r="CH37" s="56">
        <v>27</v>
      </c>
      <c r="CI37" s="56">
        <f t="shared" si="3"/>
        <v>16</v>
      </c>
      <c r="CK37" s="56">
        <f ca="1" t="shared" si="4"/>
        <v>0</v>
      </c>
      <c r="CL37" s="56">
        <f ca="1" t="shared" si="5"/>
      </c>
      <c r="CM37" s="56">
        <f ca="1" t="shared" si="6"/>
        <v>0</v>
      </c>
    </row>
    <row r="38" spans="1:91" ht="15">
      <c r="A38" s="5">
        <v>28</v>
      </c>
      <c r="B38" s="99" t="s">
        <v>15</v>
      </c>
      <c r="C38" s="5">
        <v>11</v>
      </c>
      <c r="D38" s="62">
        <v>39.67</v>
      </c>
      <c r="BW38" s="56">
        <v>28</v>
      </c>
      <c r="BX38" s="56" t="str">
        <f>'QUALIF MIDDLE REZ'!B39</f>
        <v>Ramūnas Petkevičius</v>
      </c>
      <c r="BY38" s="56">
        <f>'QUALIF MIDDLE REZ'!C39</f>
        <v>0</v>
      </c>
      <c r="BZ38" s="56">
        <f>'QUALIF MIDDLE REZ'!D39</f>
        <v>28</v>
      </c>
      <c r="CA38" s="63">
        <f>ROUND('QUALIF MIDDLE REZ'!H39,2)</f>
        <v>61.67</v>
      </c>
      <c r="CC38" s="56">
        <f t="shared" si="0"/>
        <v>25</v>
      </c>
      <c r="CE38" s="63">
        <f t="shared" si="1"/>
        <v>61669972</v>
      </c>
      <c r="CF38" s="56">
        <f t="shared" si="7"/>
        <v>25</v>
      </c>
      <c r="CH38" s="56">
        <v>28</v>
      </c>
      <c r="CI38" s="56">
        <f t="shared" si="3"/>
        <v>21</v>
      </c>
      <c r="CK38" s="56">
        <f ca="1" t="shared" si="4"/>
        <v>0</v>
      </c>
      <c r="CL38" s="56">
        <f ca="1" t="shared" si="5"/>
      </c>
      <c r="CM38" s="56">
        <f ca="1" t="shared" si="6"/>
        <v>0</v>
      </c>
    </row>
    <row r="39" spans="1:91" ht="15">
      <c r="A39" s="5">
        <v>29</v>
      </c>
      <c r="B39" s="98" t="s">
        <v>27</v>
      </c>
      <c r="C39" s="5">
        <v>24</v>
      </c>
      <c r="D39" s="62">
        <v>38.33</v>
      </c>
      <c r="BW39" s="56">
        <v>29</v>
      </c>
      <c r="BX39" s="56" t="str">
        <f>'QUALIF MIDDLE REZ'!B40</f>
        <v>Andrius Burkša</v>
      </c>
      <c r="BY39" s="56">
        <f>'QUALIF MIDDLE REZ'!C40</f>
        <v>0</v>
      </c>
      <c r="BZ39" s="56">
        <f>'QUALIF MIDDLE REZ'!D40</f>
        <v>29</v>
      </c>
      <c r="CA39" s="63">
        <f>ROUND('QUALIF MIDDLE REZ'!H40,2)</f>
        <v>64.67</v>
      </c>
      <c r="CC39" s="56">
        <f t="shared" si="0"/>
        <v>21</v>
      </c>
      <c r="CE39" s="63">
        <f t="shared" si="1"/>
        <v>64669971</v>
      </c>
      <c r="CF39" s="56">
        <f t="shared" si="7"/>
        <v>21</v>
      </c>
      <c r="CH39" s="56">
        <v>29</v>
      </c>
      <c r="CI39" s="56">
        <f t="shared" si="3"/>
        <v>34</v>
      </c>
      <c r="CK39" s="56">
        <f ca="1" t="shared" si="4"/>
        <v>0</v>
      </c>
      <c r="CL39" s="56">
        <f ca="1" t="shared" si="5"/>
      </c>
      <c r="CM39" s="56">
        <f ca="1" t="shared" si="6"/>
        <v>0</v>
      </c>
    </row>
    <row r="40" spans="1:91" ht="15">
      <c r="A40" s="5">
        <v>30</v>
      </c>
      <c r="B40" s="98" t="s">
        <v>23</v>
      </c>
      <c r="C40" s="5">
        <v>20</v>
      </c>
      <c r="D40" s="62">
        <v>34.67</v>
      </c>
      <c r="BW40" s="56">
        <v>30</v>
      </c>
      <c r="BX40" s="56" t="str">
        <f>'QUALIF MIDDLE REZ'!B41</f>
        <v>Nerijus Cickevičius</v>
      </c>
      <c r="BY40" s="56">
        <f>'QUALIF MIDDLE REZ'!C41</f>
        <v>0</v>
      </c>
      <c r="BZ40" s="56">
        <f>'QUALIF MIDDLE REZ'!D41</f>
        <v>30</v>
      </c>
      <c r="CA40" s="63">
        <f>ROUND('QUALIF MIDDLE REZ'!H41,2)</f>
        <v>79.67</v>
      </c>
      <c r="CC40" s="56">
        <f t="shared" si="0"/>
        <v>5</v>
      </c>
      <c r="CE40" s="63">
        <f t="shared" si="1"/>
        <v>79669970</v>
      </c>
      <c r="CF40" s="56">
        <f t="shared" si="7"/>
        <v>5</v>
      </c>
      <c r="CH40" s="56">
        <v>30</v>
      </c>
      <c r="CI40" s="56">
        <f t="shared" si="3"/>
        <v>30</v>
      </c>
      <c r="CK40" s="56">
        <f ca="1" t="shared" si="4"/>
        <v>0</v>
      </c>
      <c r="CL40" s="56">
        <f ca="1" t="shared" si="5"/>
      </c>
      <c r="CM40" s="56">
        <f ca="1" t="shared" si="6"/>
        <v>0</v>
      </c>
    </row>
    <row r="41" spans="1:91" ht="15">
      <c r="A41" s="5">
        <v>31</v>
      </c>
      <c r="B41" s="61">
        <f>IF(ISERROR($CI41),"",IF(CK41=0,"",CK41))</f>
      </c>
      <c r="C41" s="5"/>
      <c r="D41" s="62"/>
      <c r="BW41" s="56">
        <v>31</v>
      </c>
      <c r="BX41" s="56">
        <f>'QUALIF MIDDLE REZ'!B42</f>
        <v>0</v>
      </c>
      <c r="BY41" s="56">
        <f>'QUALIF MIDDLE REZ'!C42</f>
        <v>0</v>
      </c>
      <c r="BZ41" s="56">
        <f>'QUALIF MIDDLE REZ'!D42</f>
        <v>0</v>
      </c>
      <c r="CA41" s="63">
        <f>ROUND('QUALIF MIDDLE REZ'!H42,2)</f>
        <v>0</v>
      </c>
      <c r="CC41" s="56">
        <f t="shared" si="0"/>
        <v>31</v>
      </c>
      <c r="CE41" s="63">
        <f t="shared" si="1"/>
        <v>0</v>
      </c>
      <c r="CF41" s="56">
        <f t="shared" si="7"/>
        <v>31</v>
      </c>
      <c r="CH41" s="56">
        <v>31</v>
      </c>
      <c r="CI41" s="56">
        <f t="shared" si="3"/>
        <v>41</v>
      </c>
      <c r="CK41" s="56">
        <f ca="1" t="shared" si="4"/>
      </c>
      <c r="CL41" s="56">
        <f ca="1" t="shared" si="5"/>
      </c>
      <c r="CM41" s="56">
        <f ca="1" t="shared" si="6"/>
      </c>
    </row>
    <row r="42" spans="1:91" ht="15">
      <c r="A42" s="5">
        <v>32</v>
      </c>
      <c r="B42" s="61">
        <f>IF(ISERROR($CI42),"",IF(CK42=0,"",CK42))</f>
      </c>
      <c r="C42" s="5">
        <f aca="true" t="shared" si="8" ref="C41:C63">IF(ISERROR($CI42),"",IF(CL42=0,"",CL42))</f>
      </c>
      <c r="D42" s="62">
        <f aca="true" t="shared" si="9" ref="D41:D63">IF(ISERROR($CI42),"",IF(CM42=0,"",CM42))</f>
      </c>
      <c r="BW42" s="56">
        <v>32</v>
      </c>
      <c r="BX42" s="56">
        <f>'QUALIF MIDDLE REZ'!B43</f>
        <v>0</v>
      </c>
      <c r="BY42" s="56">
        <f>'QUALIF MIDDLE REZ'!C43</f>
        <v>0</v>
      </c>
      <c r="BZ42" s="56">
        <f>'QUALIF MIDDLE REZ'!D43</f>
        <v>0</v>
      </c>
      <c r="CA42" s="63">
        <f>ROUND('QUALIF MIDDLE REZ'!H43,2)</f>
        <v>0</v>
      </c>
      <c r="CC42" s="56">
        <f t="shared" si="0"/>
        <v>31</v>
      </c>
      <c r="CE42" s="63">
        <f t="shared" si="1"/>
        <v>0</v>
      </c>
      <c r="CF42" s="56">
        <f t="shared" si="7"/>
        <v>31</v>
      </c>
      <c r="CH42" s="56">
        <v>32</v>
      </c>
      <c r="CI42" s="56" t="e">
        <f t="shared" si="3"/>
        <v>#N/A</v>
      </c>
      <c r="CK42" s="56">
        <f ca="1" t="shared" si="4"/>
      </c>
      <c r="CL42" s="56">
        <f ca="1" t="shared" si="5"/>
      </c>
      <c r="CM42" s="56">
        <f ca="1" t="shared" si="6"/>
      </c>
    </row>
    <row r="43" spans="1:91" ht="15">
      <c r="A43" s="5">
        <v>33</v>
      </c>
      <c r="B43" s="61">
        <f>IF(ISERROR($CI43),"",IF(CK43=0,"",CK43))</f>
      </c>
      <c r="C43" s="5">
        <f t="shared" si="8"/>
      </c>
      <c r="D43" s="62">
        <f t="shared" si="9"/>
      </c>
      <c r="BW43" s="56">
        <v>33</v>
      </c>
      <c r="BX43" s="56">
        <f>'QUALIF MIDDLE REZ'!B44</f>
        <v>0</v>
      </c>
      <c r="BY43" s="56">
        <f>'QUALIF MIDDLE REZ'!C44</f>
        <v>0</v>
      </c>
      <c r="BZ43" s="56">
        <f>'QUALIF MIDDLE REZ'!D44</f>
        <v>0</v>
      </c>
      <c r="CA43" s="63">
        <f>ROUND('QUALIF MIDDLE REZ'!H44,2)</f>
        <v>0</v>
      </c>
      <c r="CC43" s="56">
        <f t="shared" si="0"/>
        <v>31</v>
      </c>
      <c r="CE43" s="63">
        <f t="shared" si="1"/>
        <v>0</v>
      </c>
      <c r="CF43" s="56">
        <f t="shared" si="7"/>
        <v>31</v>
      </c>
      <c r="CH43" s="56">
        <v>33</v>
      </c>
      <c r="CI43" s="56" t="e">
        <f t="shared" si="3"/>
        <v>#N/A</v>
      </c>
      <c r="CK43" s="56">
        <f ca="1" t="shared" si="4"/>
      </c>
      <c r="CL43" s="56">
        <f ca="1" t="shared" si="5"/>
      </c>
      <c r="CM43" s="56">
        <f ca="1" t="shared" si="6"/>
      </c>
    </row>
    <row r="44" spans="1:91" ht="15">
      <c r="A44" s="5">
        <v>34</v>
      </c>
      <c r="B44" s="61">
        <f>IF(ISERROR($CI44),"",IF(CK44=0,"",CK44))</f>
      </c>
      <c r="C44" s="5">
        <f t="shared" si="8"/>
      </c>
      <c r="D44" s="62">
        <f t="shared" si="9"/>
      </c>
      <c r="BW44" s="56">
        <v>34</v>
      </c>
      <c r="BX44" s="56">
        <f>'QUALIF MIDDLE REZ'!B45</f>
        <v>0</v>
      </c>
      <c r="BY44" s="56">
        <f>'QUALIF MIDDLE REZ'!C45</f>
        <v>0</v>
      </c>
      <c r="BZ44" s="56">
        <f>'QUALIF MIDDLE REZ'!D45</f>
        <v>0</v>
      </c>
      <c r="CA44" s="63">
        <f>ROUND('QUALIF MIDDLE REZ'!H45,2)</f>
        <v>0</v>
      </c>
      <c r="CC44" s="56">
        <f t="shared" si="0"/>
        <v>31</v>
      </c>
      <c r="CE44" s="63">
        <f t="shared" si="1"/>
        <v>0</v>
      </c>
      <c r="CF44" s="56">
        <f t="shared" si="7"/>
        <v>31</v>
      </c>
      <c r="CH44" s="56">
        <v>34</v>
      </c>
      <c r="CI44" s="56" t="e">
        <f t="shared" si="3"/>
        <v>#N/A</v>
      </c>
      <c r="CK44" s="56">
        <f ca="1" t="shared" si="4"/>
      </c>
      <c r="CL44" s="56">
        <f ca="1" t="shared" si="5"/>
      </c>
      <c r="CM44" s="56">
        <f ca="1" t="shared" si="6"/>
      </c>
    </row>
    <row r="45" spans="1:91" ht="15">
      <c r="A45" s="5">
        <v>35</v>
      </c>
      <c r="B45" s="61">
        <f>IF(ISERROR($CI45),"",IF(CK45=0,"",CK45))</f>
      </c>
      <c r="C45" s="5">
        <f t="shared" si="8"/>
      </c>
      <c r="D45" s="62">
        <f t="shared" si="9"/>
      </c>
      <c r="BW45" s="56">
        <v>35</v>
      </c>
      <c r="BX45" s="56">
        <f>'QUALIF MIDDLE REZ'!B46</f>
        <v>0</v>
      </c>
      <c r="BY45" s="56">
        <f>'QUALIF MIDDLE REZ'!C46</f>
        <v>0</v>
      </c>
      <c r="BZ45" s="56">
        <f>'QUALIF MIDDLE REZ'!D46</f>
        <v>0</v>
      </c>
      <c r="CA45" s="63">
        <f>ROUND('QUALIF MIDDLE REZ'!H46,2)</f>
        <v>0</v>
      </c>
      <c r="CC45" s="56">
        <f t="shared" si="0"/>
        <v>31</v>
      </c>
      <c r="CE45" s="63">
        <f t="shared" si="1"/>
        <v>0</v>
      </c>
      <c r="CF45" s="56">
        <f t="shared" si="7"/>
        <v>31</v>
      </c>
      <c r="CH45" s="56">
        <v>35</v>
      </c>
      <c r="CI45" s="56" t="e">
        <f t="shared" si="3"/>
        <v>#N/A</v>
      </c>
      <c r="CK45" s="56">
        <f ca="1" t="shared" si="4"/>
      </c>
      <c r="CL45" s="56">
        <f ca="1" t="shared" si="5"/>
      </c>
      <c r="CM45" s="56">
        <f ca="1" t="shared" si="6"/>
      </c>
    </row>
    <row r="46" spans="1:91" ht="15">
      <c r="A46" s="5">
        <v>36</v>
      </c>
      <c r="B46" s="61">
        <f>IF(ISERROR($CI46),"",IF(CK46=0,"",CK46))</f>
      </c>
      <c r="C46" s="5">
        <f t="shared" si="8"/>
      </c>
      <c r="D46" s="62">
        <f t="shared" si="9"/>
      </c>
      <c r="BW46" s="56">
        <v>36</v>
      </c>
      <c r="BX46" s="56">
        <f>'QUALIF MIDDLE REZ'!B47</f>
        <v>0</v>
      </c>
      <c r="BY46" s="56">
        <f>'QUALIF MIDDLE REZ'!C47</f>
        <v>0</v>
      </c>
      <c r="BZ46" s="56">
        <f>'QUALIF MIDDLE REZ'!D47</f>
        <v>0</v>
      </c>
      <c r="CA46" s="63">
        <f>ROUND('QUALIF MIDDLE REZ'!H47,2)</f>
        <v>0</v>
      </c>
      <c r="CC46" s="56">
        <f t="shared" si="0"/>
        <v>31</v>
      </c>
      <c r="CE46" s="63">
        <f t="shared" si="1"/>
        <v>0</v>
      </c>
      <c r="CF46" s="56">
        <f t="shared" si="7"/>
        <v>31</v>
      </c>
      <c r="CH46" s="56">
        <v>36</v>
      </c>
      <c r="CI46" s="56" t="e">
        <f t="shared" si="3"/>
        <v>#N/A</v>
      </c>
      <c r="CK46" s="56">
        <f ca="1" t="shared" si="4"/>
      </c>
      <c r="CL46" s="56">
        <f ca="1" t="shared" si="5"/>
      </c>
      <c r="CM46" s="56">
        <f ca="1" t="shared" si="6"/>
      </c>
    </row>
    <row r="47" spans="1:91" ht="15">
      <c r="A47" s="5">
        <v>37</v>
      </c>
      <c r="B47" s="61">
        <f>IF(ISERROR($CI47),"",IF(CK47=0,"",CK47))</f>
      </c>
      <c r="C47" s="5">
        <f t="shared" si="8"/>
      </c>
      <c r="D47" s="62">
        <f t="shared" si="9"/>
      </c>
      <c r="BW47" s="56">
        <v>37</v>
      </c>
      <c r="BX47" s="56">
        <f>'QUALIF MIDDLE REZ'!B48</f>
        <v>0</v>
      </c>
      <c r="BY47" s="56">
        <f>'QUALIF MIDDLE REZ'!C48</f>
        <v>0</v>
      </c>
      <c r="BZ47" s="56">
        <f>'QUALIF MIDDLE REZ'!D48</f>
        <v>0</v>
      </c>
      <c r="CA47" s="63">
        <f>ROUND('QUALIF MIDDLE REZ'!H48,2)</f>
        <v>0</v>
      </c>
      <c r="CC47" s="56">
        <f t="shared" si="0"/>
        <v>31</v>
      </c>
      <c r="CE47" s="63">
        <f t="shared" si="1"/>
        <v>0</v>
      </c>
      <c r="CF47" s="56">
        <f t="shared" si="7"/>
        <v>31</v>
      </c>
      <c r="CH47" s="56">
        <v>37</v>
      </c>
      <c r="CI47" s="56" t="e">
        <f t="shared" si="3"/>
        <v>#N/A</v>
      </c>
      <c r="CK47" s="56">
        <f ca="1" t="shared" si="4"/>
      </c>
      <c r="CL47" s="56">
        <f ca="1" t="shared" si="5"/>
      </c>
      <c r="CM47" s="56">
        <f ca="1" t="shared" si="6"/>
      </c>
    </row>
    <row r="48" spans="1:91" ht="15">
      <c r="A48" s="5">
        <v>38</v>
      </c>
      <c r="B48" s="61">
        <f>IF(ISERROR($CI48),"",IF(CK48=0,"",CK48))</f>
      </c>
      <c r="C48" s="5">
        <f t="shared" si="8"/>
      </c>
      <c r="D48" s="62">
        <f t="shared" si="9"/>
      </c>
      <c r="BW48" s="56">
        <v>38</v>
      </c>
      <c r="BX48" s="56">
        <f>'QUALIF MIDDLE REZ'!B49</f>
        <v>0</v>
      </c>
      <c r="BY48" s="56">
        <f>'QUALIF MIDDLE REZ'!C49</f>
        <v>0</v>
      </c>
      <c r="BZ48" s="56">
        <f>'QUALIF MIDDLE REZ'!D49</f>
        <v>0</v>
      </c>
      <c r="CA48" s="63">
        <f>ROUND('QUALIF MIDDLE REZ'!H49,2)</f>
        <v>0</v>
      </c>
      <c r="CC48" s="56">
        <f t="shared" si="0"/>
        <v>31</v>
      </c>
      <c r="CE48" s="63">
        <f t="shared" si="1"/>
        <v>0</v>
      </c>
      <c r="CF48" s="56">
        <f t="shared" si="7"/>
        <v>31</v>
      </c>
      <c r="CH48" s="56">
        <v>38</v>
      </c>
      <c r="CI48" s="56" t="e">
        <f t="shared" si="3"/>
        <v>#N/A</v>
      </c>
      <c r="CK48" s="56">
        <f ca="1" t="shared" si="4"/>
      </c>
      <c r="CL48" s="56">
        <f ca="1" t="shared" si="5"/>
      </c>
      <c r="CM48" s="56">
        <f ca="1" t="shared" si="6"/>
      </c>
    </row>
    <row r="49" spans="1:91" ht="15">
      <c r="A49" s="5">
        <v>39</v>
      </c>
      <c r="B49" s="61">
        <f>IF(ISERROR($CI49),"",IF(CK49=0,"",CK49))</f>
      </c>
      <c r="C49" s="5">
        <f t="shared" si="8"/>
      </c>
      <c r="D49" s="62">
        <f t="shared" si="9"/>
      </c>
      <c r="BW49" s="56">
        <v>39</v>
      </c>
      <c r="BX49" s="56">
        <f>'QUALIF MIDDLE REZ'!B50</f>
        <v>0</v>
      </c>
      <c r="BY49" s="56">
        <f>'QUALIF MIDDLE REZ'!C50</f>
        <v>0</v>
      </c>
      <c r="BZ49" s="56">
        <f>'QUALIF MIDDLE REZ'!D50</f>
        <v>0</v>
      </c>
      <c r="CA49" s="63">
        <f>ROUND('QUALIF MIDDLE REZ'!H50,2)</f>
        <v>0</v>
      </c>
      <c r="CC49" s="56">
        <f t="shared" si="0"/>
        <v>31</v>
      </c>
      <c r="CE49" s="63">
        <f t="shared" si="1"/>
        <v>0</v>
      </c>
      <c r="CF49" s="56">
        <f t="shared" si="7"/>
        <v>31</v>
      </c>
      <c r="CH49" s="56">
        <v>39</v>
      </c>
      <c r="CI49" s="56" t="e">
        <f t="shared" si="3"/>
        <v>#N/A</v>
      </c>
      <c r="CK49" s="56">
        <f ca="1" t="shared" si="4"/>
      </c>
      <c r="CL49" s="56">
        <f ca="1" t="shared" si="5"/>
      </c>
      <c r="CM49" s="56">
        <f ca="1" t="shared" si="6"/>
      </c>
    </row>
    <row r="50" spans="1:91" ht="15">
      <c r="A50" s="5">
        <v>40</v>
      </c>
      <c r="B50" s="61">
        <f>IF(ISERROR($CI50),"",IF(CK50=0,"",CK50))</f>
      </c>
      <c r="C50" s="5">
        <f t="shared" si="8"/>
      </c>
      <c r="D50" s="62">
        <f t="shared" si="9"/>
      </c>
      <c r="BW50" s="56">
        <v>40</v>
      </c>
      <c r="BX50" s="56">
        <f>'QUALIF MIDDLE REZ'!B51</f>
        <v>0</v>
      </c>
      <c r="BY50" s="56">
        <f>'QUALIF MIDDLE REZ'!C51</f>
        <v>0</v>
      </c>
      <c r="BZ50" s="56">
        <f>'QUALIF MIDDLE REZ'!D51</f>
        <v>0</v>
      </c>
      <c r="CA50" s="63">
        <f>ROUND('QUALIF MIDDLE REZ'!H51,2)</f>
        <v>0</v>
      </c>
      <c r="CC50" s="56">
        <f t="shared" si="0"/>
        <v>31</v>
      </c>
      <c r="CE50" s="63">
        <f t="shared" si="1"/>
        <v>0</v>
      </c>
      <c r="CF50" s="56">
        <f t="shared" si="7"/>
        <v>31</v>
      </c>
      <c r="CH50" s="56">
        <v>40</v>
      </c>
      <c r="CI50" s="56" t="e">
        <f t="shared" si="3"/>
        <v>#N/A</v>
      </c>
      <c r="CK50" s="56">
        <f ca="1" t="shared" si="4"/>
      </c>
      <c r="CL50" s="56">
        <f ca="1" t="shared" si="5"/>
      </c>
      <c r="CM50" s="56">
        <f ca="1" t="shared" si="6"/>
      </c>
    </row>
    <row r="51" spans="1:91" ht="15">
      <c r="A51" s="5">
        <v>41</v>
      </c>
      <c r="B51" s="61">
        <f>IF(ISERROR($CI51),"",IF(CK51=0,"",CK51))</f>
      </c>
      <c r="C51" s="5">
        <f t="shared" si="8"/>
      </c>
      <c r="D51" s="62">
        <f t="shared" si="9"/>
      </c>
      <c r="BW51" s="56">
        <v>41</v>
      </c>
      <c r="BX51" s="56">
        <f>'QUALIF MIDDLE REZ'!B52</f>
        <v>0</v>
      </c>
      <c r="BY51" s="56">
        <f>'QUALIF MIDDLE REZ'!C52</f>
        <v>0</v>
      </c>
      <c r="BZ51" s="56">
        <f>'QUALIF MIDDLE REZ'!D52</f>
        <v>0</v>
      </c>
      <c r="CA51" s="63">
        <f>ROUND('QUALIF MIDDLE REZ'!H52,2)</f>
        <v>0</v>
      </c>
      <c r="CC51" s="56">
        <f t="shared" si="0"/>
        <v>31</v>
      </c>
      <c r="CE51" s="63">
        <f t="shared" si="1"/>
        <v>0</v>
      </c>
      <c r="CF51" s="56">
        <f t="shared" si="7"/>
        <v>31</v>
      </c>
      <c r="CH51" s="56">
        <v>41</v>
      </c>
      <c r="CI51" s="56" t="e">
        <f t="shared" si="3"/>
        <v>#N/A</v>
      </c>
      <c r="CK51" s="56">
        <f ca="1" t="shared" si="4"/>
      </c>
      <c r="CL51" s="56">
        <f ca="1" t="shared" si="5"/>
      </c>
      <c r="CM51" s="56">
        <f ca="1" t="shared" si="6"/>
      </c>
    </row>
    <row r="52" spans="1:91" ht="15">
      <c r="A52" s="5">
        <v>42</v>
      </c>
      <c r="B52" s="61">
        <f>IF(ISERROR($CI52),"",IF(CK52=0,"",CK52))</f>
      </c>
      <c r="C52" s="5">
        <f t="shared" si="8"/>
      </c>
      <c r="D52" s="62">
        <f t="shared" si="9"/>
      </c>
      <c r="BW52" s="56">
        <v>42</v>
      </c>
      <c r="BX52" s="56">
        <f>'QUALIF MIDDLE REZ'!B53</f>
        <v>0</v>
      </c>
      <c r="BY52" s="56">
        <f>'QUALIF MIDDLE REZ'!C53</f>
        <v>0</v>
      </c>
      <c r="BZ52" s="56">
        <f>'QUALIF MIDDLE REZ'!D53</f>
        <v>0</v>
      </c>
      <c r="CA52" s="63">
        <f>ROUND('QUALIF MIDDLE REZ'!H53,2)</f>
        <v>0</v>
      </c>
      <c r="CC52" s="56">
        <f t="shared" si="0"/>
        <v>31</v>
      </c>
      <c r="CE52" s="63">
        <f t="shared" si="1"/>
        <v>0</v>
      </c>
      <c r="CF52" s="56">
        <f t="shared" si="7"/>
        <v>31</v>
      </c>
      <c r="CH52" s="56">
        <v>42</v>
      </c>
      <c r="CI52" s="56" t="e">
        <f t="shared" si="3"/>
        <v>#N/A</v>
      </c>
      <c r="CK52" s="56">
        <f ca="1" t="shared" si="4"/>
      </c>
      <c r="CL52" s="56">
        <f ca="1" t="shared" si="5"/>
      </c>
      <c r="CM52" s="56">
        <f ca="1" t="shared" si="6"/>
      </c>
    </row>
    <row r="53" spans="1:91" ht="15">
      <c r="A53" s="5">
        <v>43</v>
      </c>
      <c r="B53" s="61">
        <f>IF(ISERROR($CI53),"",IF(CK53=0,"",CK53))</f>
      </c>
      <c r="C53" s="5">
        <f t="shared" si="8"/>
      </c>
      <c r="D53" s="62">
        <f t="shared" si="9"/>
      </c>
      <c r="BW53" s="56">
        <v>43</v>
      </c>
      <c r="BX53" s="56">
        <f>'QUALIF MIDDLE REZ'!B54</f>
        <v>0</v>
      </c>
      <c r="BY53" s="56">
        <f>'QUALIF MIDDLE REZ'!C54</f>
        <v>0</v>
      </c>
      <c r="BZ53" s="56">
        <f>'QUALIF MIDDLE REZ'!D54</f>
        <v>0</v>
      </c>
      <c r="CA53" s="63">
        <f>ROUND('QUALIF MIDDLE REZ'!H54,2)</f>
        <v>0</v>
      </c>
      <c r="CC53" s="56">
        <f t="shared" si="0"/>
        <v>31</v>
      </c>
      <c r="CE53" s="63">
        <f t="shared" si="1"/>
        <v>0</v>
      </c>
      <c r="CF53" s="56">
        <f t="shared" si="7"/>
        <v>31</v>
      </c>
      <c r="CH53" s="56">
        <v>43</v>
      </c>
      <c r="CI53" s="56" t="e">
        <f t="shared" si="3"/>
        <v>#N/A</v>
      </c>
      <c r="CK53" s="56">
        <f ca="1" t="shared" si="4"/>
      </c>
      <c r="CL53" s="56">
        <f ca="1" t="shared" si="5"/>
      </c>
      <c r="CM53" s="56">
        <f ca="1" t="shared" si="6"/>
      </c>
    </row>
    <row r="54" spans="1:91" ht="15">
      <c r="A54" s="5">
        <v>44</v>
      </c>
      <c r="B54" s="61">
        <f>IF(ISERROR($CI54),"",IF(CK54=0,"",CK54))</f>
      </c>
      <c r="C54" s="5">
        <f t="shared" si="8"/>
      </c>
      <c r="D54" s="62">
        <f t="shared" si="9"/>
      </c>
      <c r="BW54" s="56">
        <v>44</v>
      </c>
      <c r="BX54" s="56">
        <f>'QUALIF MIDDLE REZ'!B55</f>
        <v>0</v>
      </c>
      <c r="BY54" s="56">
        <f>'QUALIF MIDDLE REZ'!C55</f>
        <v>0</v>
      </c>
      <c r="BZ54" s="56">
        <f>'QUALIF MIDDLE REZ'!D55</f>
        <v>0</v>
      </c>
      <c r="CA54" s="63">
        <f>ROUND('QUALIF MIDDLE REZ'!H55,2)</f>
        <v>0</v>
      </c>
      <c r="CC54" s="56">
        <f t="shared" si="0"/>
        <v>31</v>
      </c>
      <c r="CE54" s="63">
        <f t="shared" si="1"/>
        <v>0</v>
      </c>
      <c r="CF54" s="56">
        <f t="shared" si="7"/>
        <v>31</v>
      </c>
      <c r="CH54" s="56">
        <v>44</v>
      </c>
      <c r="CI54" s="56" t="e">
        <f t="shared" si="3"/>
        <v>#N/A</v>
      </c>
      <c r="CK54" s="56">
        <f ca="1" t="shared" si="4"/>
      </c>
      <c r="CL54" s="56">
        <f ca="1" t="shared" si="5"/>
      </c>
      <c r="CM54" s="56">
        <f ca="1" t="shared" si="6"/>
      </c>
    </row>
    <row r="55" spans="1:91" ht="15">
      <c r="A55" s="5">
        <v>45</v>
      </c>
      <c r="B55" s="61">
        <f>IF(ISERROR($CI55),"",IF(CK55=0,"",CK55))</f>
      </c>
      <c r="C55" s="5">
        <f t="shared" si="8"/>
      </c>
      <c r="D55" s="62">
        <f t="shared" si="9"/>
      </c>
      <c r="BW55" s="56">
        <v>45</v>
      </c>
      <c r="BX55" s="56">
        <f>'QUALIF MIDDLE REZ'!B56</f>
        <v>0</v>
      </c>
      <c r="BY55" s="56">
        <f>'QUALIF MIDDLE REZ'!C56</f>
        <v>0</v>
      </c>
      <c r="BZ55" s="56">
        <f>'QUALIF MIDDLE REZ'!D56</f>
        <v>0</v>
      </c>
      <c r="CA55" s="63">
        <f>ROUND('QUALIF MIDDLE REZ'!H56,2)</f>
        <v>0</v>
      </c>
      <c r="CC55" s="56">
        <f t="shared" si="0"/>
        <v>31</v>
      </c>
      <c r="CE55" s="63">
        <f t="shared" si="1"/>
        <v>0</v>
      </c>
      <c r="CF55" s="56">
        <f t="shared" si="7"/>
        <v>31</v>
      </c>
      <c r="CH55" s="56">
        <v>45</v>
      </c>
      <c r="CI55" s="56" t="e">
        <f t="shared" si="3"/>
        <v>#N/A</v>
      </c>
      <c r="CK55" s="56">
        <f ca="1" t="shared" si="4"/>
      </c>
      <c r="CL55" s="56">
        <f ca="1" t="shared" si="5"/>
      </c>
      <c r="CM55" s="56">
        <f ca="1" t="shared" si="6"/>
      </c>
    </row>
    <row r="56" spans="1:91" ht="15">
      <c r="A56" s="5">
        <v>46</v>
      </c>
      <c r="B56" s="61">
        <f>IF(ISERROR($CI56),"",IF(CK56=0,"",CK56))</f>
      </c>
      <c r="C56" s="5">
        <f t="shared" si="8"/>
      </c>
      <c r="D56" s="62">
        <f t="shared" si="9"/>
      </c>
      <c r="BW56" s="56">
        <v>46</v>
      </c>
      <c r="BX56" s="56">
        <f>'QUALIF MIDDLE REZ'!B57</f>
        <v>0</v>
      </c>
      <c r="BY56" s="56">
        <f>'QUALIF MIDDLE REZ'!C57</f>
        <v>0</v>
      </c>
      <c r="BZ56" s="56">
        <f>'QUALIF MIDDLE REZ'!D57</f>
        <v>0</v>
      </c>
      <c r="CA56" s="63">
        <f>ROUND('QUALIF MIDDLE REZ'!H57,2)</f>
        <v>0</v>
      </c>
      <c r="CC56" s="56">
        <f t="shared" si="0"/>
        <v>31</v>
      </c>
      <c r="CE56" s="63">
        <f t="shared" si="1"/>
        <v>0</v>
      </c>
      <c r="CF56" s="56">
        <f t="shared" si="7"/>
        <v>31</v>
      </c>
      <c r="CH56" s="56">
        <v>46</v>
      </c>
      <c r="CI56" s="56" t="e">
        <f t="shared" si="3"/>
        <v>#N/A</v>
      </c>
      <c r="CK56" s="56">
        <f ca="1" t="shared" si="4"/>
      </c>
      <c r="CL56" s="56">
        <f ca="1" t="shared" si="5"/>
      </c>
      <c r="CM56" s="56">
        <f ca="1" t="shared" si="6"/>
      </c>
    </row>
    <row r="57" spans="1:91" ht="15">
      <c r="A57" s="5">
        <v>47</v>
      </c>
      <c r="B57" s="61">
        <f>IF(ISERROR($CI57),"",IF(CK57=0,"",CK57))</f>
      </c>
      <c r="C57" s="5">
        <f t="shared" si="8"/>
      </c>
      <c r="D57" s="62">
        <f t="shared" si="9"/>
      </c>
      <c r="BW57" s="56">
        <v>47</v>
      </c>
      <c r="BX57" s="56">
        <f>'QUALIF MIDDLE REZ'!B58</f>
        <v>0</v>
      </c>
      <c r="BY57" s="56">
        <f>'QUALIF MIDDLE REZ'!C58</f>
        <v>0</v>
      </c>
      <c r="BZ57" s="56">
        <f>'QUALIF MIDDLE REZ'!D58</f>
        <v>0</v>
      </c>
      <c r="CA57" s="63">
        <f>ROUND('QUALIF MIDDLE REZ'!H58,2)</f>
        <v>0</v>
      </c>
      <c r="CC57" s="56">
        <f t="shared" si="0"/>
        <v>31</v>
      </c>
      <c r="CE57" s="63">
        <f t="shared" si="1"/>
        <v>0</v>
      </c>
      <c r="CF57" s="56">
        <f t="shared" si="7"/>
        <v>31</v>
      </c>
      <c r="CH57" s="56">
        <v>47</v>
      </c>
      <c r="CI57" s="56" t="e">
        <f t="shared" si="3"/>
        <v>#N/A</v>
      </c>
      <c r="CK57" s="56">
        <f ca="1" t="shared" si="4"/>
      </c>
      <c r="CL57" s="56">
        <f ca="1" t="shared" si="5"/>
      </c>
      <c r="CM57" s="56">
        <f ca="1" t="shared" si="6"/>
      </c>
    </row>
    <row r="58" spans="1:91" ht="15">
      <c r="A58" s="5">
        <v>48</v>
      </c>
      <c r="B58" s="61">
        <f>IF(ISERROR($CI58),"",IF(CK58=0,"",CK58))</f>
      </c>
      <c r="C58" s="5">
        <f t="shared" si="8"/>
      </c>
      <c r="D58" s="62">
        <f t="shared" si="9"/>
      </c>
      <c r="BW58" s="56">
        <v>48</v>
      </c>
      <c r="BX58" s="56">
        <f>'QUALIF MIDDLE REZ'!B59</f>
        <v>0</v>
      </c>
      <c r="BY58" s="56">
        <f>'QUALIF MIDDLE REZ'!C59</f>
        <v>0</v>
      </c>
      <c r="BZ58" s="56">
        <f>'QUALIF MIDDLE REZ'!D59</f>
        <v>0</v>
      </c>
      <c r="CA58" s="63">
        <f>ROUND('QUALIF MIDDLE REZ'!H59,2)</f>
        <v>0</v>
      </c>
      <c r="CC58" s="56">
        <f t="shared" si="0"/>
        <v>31</v>
      </c>
      <c r="CE58" s="63">
        <f t="shared" si="1"/>
        <v>0</v>
      </c>
      <c r="CF58" s="56">
        <f t="shared" si="7"/>
        <v>31</v>
      </c>
      <c r="CH58" s="56">
        <v>48</v>
      </c>
      <c r="CI58" s="56" t="e">
        <f t="shared" si="3"/>
        <v>#N/A</v>
      </c>
      <c r="CK58" s="56">
        <f ca="1" t="shared" si="4"/>
      </c>
      <c r="CL58" s="56">
        <f ca="1" t="shared" si="5"/>
      </c>
      <c r="CM58" s="56">
        <f ca="1" t="shared" si="6"/>
      </c>
    </row>
    <row r="59" spans="1:91" ht="15">
      <c r="A59" s="5">
        <v>49</v>
      </c>
      <c r="B59" s="61">
        <f>IF(ISERROR($CI59),"",IF(CK59=0,"",CK59))</f>
      </c>
      <c r="C59" s="5">
        <f t="shared" si="8"/>
      </c>
      <c r="D59" s="62">
        <f t="shared" si="9"/>
      </c>
      <c r="BW59" s="56">
        <v>49</v>
      </c>
      <c r="BX59" s="56">
        <f>'QUALIF MIDDLE REZ'!B60</f>
        <v>0</v>
      </c>
      <c r="BY59" s="56">
        <f>'QUALIF MIDDLE REZ'!C60</f>
        <v>0</v>
      </c>
      <c r="BZ59" s="56">
        <f>'QUALIF MIDDLE REZ'!D60</f>
        <v>0</v>
      </c>
      <c r="CA59" s="63">
        <f>ROUND('QUALIF MIDDLE REZ'!H60,2)</f>
        <v>0</v>
      </c>
      <c r="CC59" s="56">
        <f t="shared" si="0"/>
        <v>31</v>
      </c>
      <c r="CE59" s="63">
        <f t="shared" si="1"/>
        <v>0</v>
      </c>
      <c r="CF59" s="56">
        <f t="shared" si="7"/>
        <v>31</v>
      </c>
      <c r="CH59" s="56">
        <v>49</v>
      </c>
      <c r="CI59" s="56" t="e">
        <f t="shared" si="3"/>
        <v>#N/A</v>
      </c>
      <c r="CK59" s="56">
        <f ca="1" t="shared" si="4"/>
      </c>
      <c r="CL59" s="56">
        <f ca="1" t="shared" si="5"/>
      </c>
      <c r="CM59" s="56">
        <f ca="1" t="shared" si="6"/>
      </c>
    </row>
    <row r="60" spans="1:4" ht="15">
      <c r="A60" s="5">
        <v>50</v>
      </c>
      <c r="B60" s="61">
        <f>IF(ISERROR($CI60),"",IF(CK60=0,"",CK60))</f>
      </c>
      <c r="C60" s="5">
        <f t="shared" si="8"/>
      </c>
      <c r="D60" s="62">
        <f t="shared" si="9"/>
      </c>
    </row>
    <row r="61" spans="1:4" ht="15">
      <c r="A61" s="5">
        <v>51</v>
      </c>
      <c r="B61" s="61">
        <f>IF(ISERROR($CI61),"",IF(CK61=0,"",CK61))</f>
      </c>
      <c r="C61" s="5">
        <f t="shared" si="8"/>
      </c>
      <c r="D61" s="62">
        <f t="shared" si="9"/>
      </c>
    </row>
    <row r="62" spans="1:4" ht="15">
      <c r="A62" s="5">
        <v>52</v>
      </c>
      <c r="B62" s="61">
        <f>IF(ISERROR($CI62),"",IF(CK62=0,"",CK62))</f>
      </c>
      <c r="C62" s="5">
        <f t="shared" si="8"/>
      </c>
      <c r="D62" s="62">
        <f t="shared" si="9"/>
      </c>
    </row>
    <row r="63" spans="1:4" ht="15">
      <c r="A63" s="5">
        <v>53</v>
      </c>
      <c r="B63" s="61">
        <f>IF(ISERROR($CI63),"",IF(CK63=0,"",CK63))</f>
      </c>
      <c r="C63" s="5">
        <f t="shared" si="8"/>
      </c>
      <c r="D63" s="62">
        <f t="shared" si="9"/>
      </c>
    </row>
  </sheetData>
  <sheetProtection selectLockedCells="1" selectUnlockedCells="1"/>
  <mergeCells count="3">
    <mergeCell ref="A7:D7"/>
    <mergeCell ref="B8:E8"/>
    <mergeCell ref="A9:D9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="85" zoomScaleNormal="85" zoomScalePageLayoutView="0" workbookViewId="0" topLeftCell="A46">
      <selection activeCell="H22" sqref="H22"/>
    </sheetView>
  </sheetViews>
  <sheetFormatPr defaultColWidth="8.57421875" defaultRowHeight="12.75"/>
  <cols>
    <col min="1" max="1" width="4.8515625" style="97" customWidth="1"/>
    <col min="2" max="2" width="22.140625" style="1" customWidth="1"/>
    <col min="3" max="3" width="5.421875" style="96" customWidth="1"/>
    <col min="4" max="4" width="6.57421875" style="1" customWidth="1"/>
    <col min="5" max="5" width="22.140625" style="2" customWidth="1"/>
    <col min="6" max="6" width="4.57421875" style="1" customWidth="1"/>
    <col min="7" max="7" width="7.140625" style="1" customWidth="1"/>
    <col min="8" max="8" width="22.140625" style="1" customWidth="1"/>
    <col min="9" max="9" width="4.8515625" style="1" customWidth="1"/>
    <col min="10" max="10" width="6.7109375" style="1" customWidth="1"/>
    <col min="11" max="11" width="22.140625" style="1" customWidth="1"/>
    <col min="12" max="13" width="5.57421875" style="1" customWidth="1"/>
    <col min="14" max="14" width="22.140625" style="1" customWidth="1"/>
    <col min="15" max="15" width="7.140625" style="1" customWidth="1"/>
    <col min="16" max="16" width="7.28125" style="1" customWidth="1"/>
    <col min="17" max="17" width="4.28125" style="1" customWidth="1"/>
    <col min="18" max="18" width="22.00390625" style="1" customWidth="1"/>
    <col min="19" max="19" width="5.7109375" style="1" customWidth="1"/>
    <col min="20" max="20" width="5.421875" style="1" customWidth="1"/>
    <col min="21" max="21" width="3.421875" style="1" customWidth="1"/>
    <col min="22" max="22" width="18.7109375" style="1" customWidth="1"/>
    <col min="23" max="23" width="0" style="1" hidden="1" customWidth="1"/>
    <col min="24" max="24" width="20.8515625" style="1" customWidth="1"/>
    <col min="25" max="25" width="4.28125" style="2" customWidth="1"/>
    <col min="26" max="16384" width="8.57421875" style="1" customWidth="1"/>
  </cols>
  <sheetData>
    <row r="1" spans="2:25" ht="27.75" customHeight="1">
      <c r="B1" s="64" t="s">
        <v>78</v>
      </c>
      <c r="U1" s="65"/>
      <c r="Y1" s="66"/>
    </row>
    <row r="2" spans="1:24" ht="30">
      <c r="A2" s="66" t="s">
        <v>62</v>
      </c>
      <c r="B2" s="2" t="s">
        <v>63</v>
      </c>
      <c r="C2" s="3"/>
      <c r="U2" s="68"/>
      <c r="X2" s="64"/>
    </row>
    <row r="3" spans="2:27" ht="15.75">
      <c r="B3" s="136" t="s">
        <v>64</v>
      </c>
      <c r="C3" s="152" t="s">
        <v>2</v>
      </c>
      <c r="D3" s="120"/>
      <c r="E3" s="136"/>
      <c r="F3" s="120"/>
      <c r="G3" s="120"/>
      <c r="H3" s="120"/>
      <c r="I3" s="120"/>
      <c r="J3" s="120"/>
      <c r="K3" s="120"/>
      <c r="L3" s="120"/>
      <c r="M3" s="120"/>
      <c r="N3" s="120"/>
      <c r="O3" s="120"/>
      <c r="Q3" s="69"/>
      <c r="R3" s="69"/>
      <c r="S3" s="69"/>
      <c r="T3" s="70"/>
      <c r="U3" s="65"/>
      <c r="V3" s="70"/>
      <c r="W3" s="70"/>
      <c r="X3" s="71"/>
      <c r="Y3" s="72"/>
      <c r="Z3" s="69"/>
      <c r="AA3" s="69"/>
    </row>
    <row r="4" spans="1:27" ht="15.75">
      <c r="A4" s="27">
        <v>1</v>
      </c>
      <c r="B4" s="123" t="str">
        <f>R7</f>
        <v>Šmoilovas</v>
      </c>
      <c r="C4" s="131">
        <f>S7</f>
        <v>4</v>
      </c>
      <c r="D4" s="120"/>
      <c r="E4" s="124" t="s">
        <v>61</v>
      </c>
      <c r="F4" s="120"/>
      <c r="G4" s="120"/>
      <c r="H4" s="120"/>
      <c r="I4" s="120"/>
      <c r="J4" s="120"/>
      <c r="K4" s="153" t="s">
        <v>151</v>
      </c>
      <c r="L4" s="153"/>
      <c r="M4" s="153"/>
      <c r="N4" s="153"/>
      <c r="O4" s="122"/>
      <c r="P4" s="69"/>
      <c r="Q4" s="69"/>
      <c r="R4" s="69"/>
      <c r="S4" s="69"/>
      <c r="T4" s="76"/>
      <c r="U4" s="65"/>
      <c r="V4" s="70"/>
      <c r="W4" s="70"/>
      <c r="X4" s="77"/>
      <c r="Y4" s="27"/>
      <c r="Z4" s="69"/>
      <c r="AA4" s="69"/>
    </row>
    <row r="5" spans="1:27" ht="15.75">
      <c r="A5" s="27">
        <v>32</v>
      </c>
      <c r="B5" s="123">
        <f>R38</f>
      </c>
      <c r="C5" s="131">
        <f>S38</f>
      </c>
      <c r="D5" s="120"/>
      <c r="E5" s="136"/>
      <c r="F5" s="137" t="s">
        <v>2</v>
      </c>
      <c r="G5" s="120"/>
      <c r="H5" s="120"/>
      <c r="I5" s="120"/>
      <c r="J5" s="120"/>
      <c r="K5" s="122"/>
      <c r="L5" s="125"/>
      <c r="M5" s="125"/>
      <c r="N5" s="125"/>
      <c r="O5" s="125"/>
      <c r="P5" s="69"/>
      <c r="Q5" s="69"/>
      <c r="R5" s="69"/>
      <c r="S5" s="69"/>
      <c r="T5" s="77"/>
      <c r="U5" s="65"/>
      <c r="V5" s="70"/>
      <c r="W5" s="70"/>
      <c r="X5" s="77"/>
      <c r="Y5" s="27"/>
      <c r="Z5" s="69"/>
      <c r="AA5" s="69"/>
    </row>
    <row r="6" spans="1:27" ht="15.75">
      <c r="A6" s="27"/>
      <c r="B6" s="127" t="s">
        <v>66</v>
      </c>
      <c r="C6" s="132"/>
      <c r="D6" s="120"/>
      <c r="E6" s="119" t="str">
        <f>B4</f>
        <v>Šmoilovas</v>
      </c>
      <c r="F6" s="123">
        <v>4</v>
      </c>
      <c r="G6" s="120"/>
      <c r="H6" s="120"/>
      <c r="I6" s="120"/>
      <c r="J6" s="120"/>
      <c r="K6" s="126"/>
      <c r="L6" s="126"/>
      <c r="M6" s="126"/>
      <c r="N6" s="126"/>
      <c r="O6" s="126"/>
      <c r="P6" s="69"/>
      <c r="Q6" s="111" t="s">
        <v>67</v>
      </c>
      <c r="R6" s="111"/>
      <c r="S6" s="81" t="s">
        <v>68</v>
      </c>
      <c r="T6" s="77"/>
      <c r="U6" s="65"/>
      <c r="V6" s="70"/>
      <c r="W6" s="70"/>
      <c r="X6" s="82"/>
      <c r="Y6" s="72"/>
      <c r="Z6" s="69"/>
      <c r="AA6" s="69"/>
    </row>
    <row r="7" spans="1:27" ht="15">
      <c r="A7" s="27">
        <v>16</v>
      </c>
      <c r="B7" s="123" t="str">
        <f>R22</f>
        <v>Osadcij</v>
      </c>
      <c r="C7" s="131">
        <f>S22</f>
        <v>2</v>
      </c>
      <c r="D7" s="120"/>
      <c r="E7" s="119" t="s">
        <v>125</v>
      </c>
      <c r="F7" s="123">
        <v>12</v>
      </c>
      <c r="G7" s="120"/>
      <c r="H7" s="124" t="s">
        <v>65</v>
      </c>
      <c r="I7" s="120"/>
      <c r="J7" s="120"/>
      <c r="K7" s="126"/>
      <c r="L7" s="126"/>
      <c r="M7" s="126"/>
      <c r="N7" s="126"/>
      <c r="O7" s="126"/>
      <c r="P7" s="69"/>
      <c r="Q7" s="83">
        <v>1</v>
      </c>
      <c r="R7" s="98" t="s">
        <v>9</v>
      </c>
      <c r="S7" s="5">
        <v>4</v>
      </c>
      <c r="T7" s="70"/>
      <c r="W7" s="70">
        <v>1</v>
      </c>
      <c r="X7" s="77"/>
      <c r="Y7" s="27"/>
      <c r="Z7" s="69"/>
      <c r="AA7" s="69"/>
    </row>
    <row r="8" spans="1:27" ht="15.75">
      <c r="A8" s="27">
        <v>17</v>
      </c>
      <c r="B8" s="123" t="str">
        <f>R23</f>
        <v>Kontenis</v>
      </c>
      <c r="C8" s="131">
        <f>S23</f>
        <v>12</v>
      </c>
      <c r="D8" s="120"/>
      <c r="E8" s="127"/>
      <c r="F8" s="120"/>
      <c r="G8" s="120"/>
      <c r="H8" s="126"/>
      <c r="I8" s="137" t="s">
        <v>2</v>
      </c>
      <c r="J8" s="122"/>
      <c r="K8" s="122"/>
      <c r="L8" s="122"/>
      <c r="M8" s="122"/>
      <c r="N8" s="122"/>
      <c r="O8" s="122"/>
      <c r="P8" s="69"/>
      <c r="Q8" s="83">
        <v>2</v>
      </c>
      <c r="R8" s="98" t="s">
        <v>6</v>
      </c>
      <c r="S8" s="5">
        <v>1</v>
      </c>
      <c r="T8" s="70"/>
      <c r="W8" s="70">
        <v>5</v>
      </c>
      <c r="X8" s="77"/>
      <c r="Y8" s="27"/>
      <c r="Z8" s="69"/>
      <c r="AA8" s="69"/>
    </row>
    <row r="9" spans="1:27" ht="15">
      <c r="A9" s="27"/>
      <c r="B9" s="128" t="s">
        <v>70</v>
      </c>
      <c r="C9" s="133"/>
      <c r="D9" s="120"/>
      <c r="E9" s="127"/>
      <c r="F9" s="120"/>
      <c r="G9" s="120"/>
      <c r="H9" s="119" t="s">
        <v>9</v>
      </c>
      <c r="I9" s="123">
        <v>4</v>
      </c>
      <c r="J9" s="122"/>
      <c r="K9" s="122"/>
      <c r="L9" s="122"/>
      <c r="M9" s="122"/>
      <c r="N9" s="122"/>
      <c r="O9" s="122"/>
      <c r="P9" s="69"/>
      <c r="Q9" s="83">
        <v>3</v>
      </c>
      <c r="R9" s="98" t="s">
        <v>12</v>
      </c>
      <c r="S9" s="5">
        <v>8</v>
      </c>
      <c r="T9" s="70"/>
      <c r="W9" s="70">
        <v>4</v>
      </c>
      <c r="X9" s="82"/>
      <c r="Y9" s="72"/>
      <c r="Z9" s="69"/>
      <c r="AA9" s="69"/>
    </row>
    <row r="10" spans="1:27" ht="15">
      <c r="A10" s="27">
        <v>8</v>
      </c>
      <c r="B10" s="123" t="str">
        <f>R14</f>
        <v>Budrys</v>
      </c>
      <c r="C10" s="131">
        <f>S14</f>
        <v>21</v>
      </c>
      <c r="D10" s="120"/>
      <c r="E10" s="127"/>
      <c r="F10" s="120"/>
      <c r="G10" s="120"/>
      <c r="H10" s="119" t="s">
        <v>122</v>
      </c>
      <c r="I10" s="123">
        <v>14</v>
      </c>
      <c r="J10" s="120"/>
      <c r="K10" s="122"/>
      <c r="L10" s="125"/>
      <c r="M10" s="125"/>
      <c r="N10" s="125"/>
      <c r="O10" s="125"/>
      <c r="P10" s="69"/>
      <c r="Q10" s="83">
        <v>4</v>
      </c>
      <c r="R10" s="98" t="s">
        <v>22</v>
      </c>
      <c r="S10" s="5">
        <v>19</v>
      </c>
      <c r="T10" s="70"/>
      <c r="W10" s="70">
        <v>46</v>
      </c>
      <c r="X10" s="77"/>
      <c r="Y10" s="27"/>
      <c r="Z10" s="69"/>
      <c r="AA10" s="69"/>
    </row>
    <row r="11" spans="1:27" ht="15.75">
      <c r="A11" s="27">
        <v>25</v>
      </c>
      <c r="B11" s="123" t="str">
        <f>R31</f>
        <v>Petkevičius</v>
      </c>
      <c r="C11" s="131">
        <f>S31</f>
        <v>28</v>
      </c>
      <c r="D11" s="120"/>
      <c r="E11" s="119" t="s">
        <v>126</v>
      </c>
      <c r="F11" s="123">
        <v>21</v>
      </c>
      <c r="G11" s="120"/>
      <c r="H11" s="120"/>
      <c r="I11" s="120"/>
      <c r="J11" s="120"/>
      <c r="K11" s="120"/>
      <c r="L11" s="120"/>
      <c r="M11" s="138"/>
      <c r="N11" s="138"/>
      <c r="O11" s="138"/>
      <c r="P11" s="69"/>
      <c r="Q11" s="83">
        <v>5</v>
      </c>
      <c r="R11" s="98" t="s">
        <v>33</v>
      </c>
      <c r="S11" s="5">
        <v>30</v>
      </c>
      <c r="T11" s="77"/>
      <c r="W11" s="70">
        <v>12</v>
      </c>
      <c r="X11" s="77"/>
      <c r="Y11" s="27"/>
      <c r="Z11" s="69"/>
      <c r="AA11" s="69"/>
    </row>
    <row r="12" spans="1:27" ht="15">
      <c r="A12" s="27"/>
      <c r="B12" s="128" t="s">
        <v>71</v>
      </c>
      <c r="C12" s="133"/>
      <c r="D12" s="120"/>
      <c r="E12" s="119" t="s">
        <v>18</v>
      </c>
      <c r="F12" s="123">
        <v>14</v>
      </c>
      <c r="G12" s="120"/>
      <c r="H12" s="120"/>
      <c r="I12" s="120"/>
      <c r="J12" s="120"/>
      <c r="K12" s="120"/>
      <c r="L12" s="120"/>
      <c r="M12" s="126"/>
      <c r="N12" s="126"/>
      <c r="O12" s="126"/>
      <c r="P12" s="69"/>
      <c r="Q12" s="83">
        <v>6</v>
      </c>
      <c r="R12" s="98" t="s">
        <v>19</v>
      </c>
      <c r="S12" s="5">
        <v>16</v>
      </c>
      <c r="T12" s="77"/>
      <c r="W12" s="70">
        <v>8</v>
      </c>
      <c r="AA12" s="69"/>
    </row>
    <row r="13" spans="1:27" ht="15">
      <c r="A13" s="27">
        <v>9</v>
      </c>
      <c r="B13" s="123" t="str">
        <f>R15</f>
        <v>Vilčinskas</v>
      </c>
      <c r="C13" s="131">
        <f>S15</f>
        <v>10</v>
      </c>
      <c r="D13" s="120"/>
      <c r="E13" s="127"/>
      <c r="F13" s="120"/>
      <c r="G13" s="120"/>
      <c r="H13" s="120"/>
      <c r="I13" s="120"/>
      <c r="J13" s="120"/>
      <c r="K13" s="120"/>
      <c r="L13" s="120"/>
      <c r="M13" s="126"/>
      <c r="N13" s="126"/>
      <c r="O13" s="126"/>
      <c r="P13" s="69"/>
      <c r="Q13" s="83">
        <v>7</v>
      </c>
      <c r="R13" s="98" t="s">
        <v>17</v>
      </c>
      <c r="S13" s="5">
        <v>13</v>
      </c>
      <c r="T13" s="70"/>
      <c r="W13" s="70">
        <v>42</v>
      </c>
      <c r="AA13" s="69"/>
    </row>
    <row r="14" spans="1:27" ht="15">
      <c r="A14" s="27">
        <v>24</v>
      </c>
      <c r="B14" s="123" t="str">
        <f>R30</f>
        <v>Vitkevičius</v>
      </c>
      <c r="C14" s="131">
        <f>S30</f>
        <v>14</v>
      </c>
      <c r="D14" s="120"/>
      <c r="E14" s="127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69"/>
      <c r="Q14" s="83">
        <v>8</v>
      </c>
      <c r="R14" s="98" t="s">
        <v>24</v>
      </c>
      <c r="S14" s="5">
        <v>21</v>
      </c>
      <c r="T14" s="70"/>
      <c r="W14" s="70">
        <v>11</v>
      </c>
      <c r="AA14" s="69"/>
    </row>
    <row r="15" spans="1:27" ht="15">
      <c r="A15" s="27"/>
      <c r="B15" s="127" t="s">
        <v>72</v>
      </c>
      <c r="C15" s="134"/>
      <c r="D15" s="120"/>
      <c r="E15" s="127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Q15" s="83">
        <v>9</v>
      </c>
      <c r="R15" s="98" t="s">
        <v>14</v>
      </c>
      <c r="S15" s="5">
        <v>10</v>
      </c>
      <c r="T15" s="70"/>
      <c r="W15" s="70">
        <v>7</v>
      </c>
      <c r="Y15" s="1"/>
      <c r="AA15" s="69"/>
    </row>
    <row r="16" spans="1:27" ht="15.75">
      <c r="A16" s="27">
        <v>4</v>
      </c>
      <c r="B16" s="123" t="str">
        <f>R10</f>
        <v>Šapnagis</v>
      </c>
      <c r="C16" s="131">
        <f>S10</f>
        <v>19</v>
      </c>
      <c r="D16" s="120"/>
      <c r="E16" s="136"/>
      <c r="F16" s="120"/>
      <c r="G16" s="120"/>
      <c r="H16" s="120"/>
      <c r="I16" s="120"/>
      <c r="J16" s="120"/>
      <c r="K16" s="124" t="s">
        <v>69</v>
      </c>
      <c r="L16" s="120"/>
      <c r="M16" s="138"/>
      <c r="N16" s="138"/>
      <c r="O16" s="138"/>
      <c r="Q16" s="83">
        <v>10</v>
      </c>
      <c r="R16" s="98" t="s">
        <v>26</v>
      </c>
      <c r="S16" s="5">
        <v>23</v>
      </c>
      <c r="T16" s="47"/>
      <c r="W16" s="47">
        <v>19</v>
      </c>
      <c r="X16" s="69"/>
      <c r="Y16" s="69"/>
      <c r="Z16" s="69"/>
      <c r="AA16" s="69"/>
    </row>
    <row r="17" spans="1:27" ht="15.75">
      <c r="A17" s="27">
        <v>29</v>
      </c>
      <c r="B17" s="123" t="str">
        <f>R35</f>
        <v>Kilbovskis</v>
      </c>
      <c r="C17" s="131">
        <f>S35</f>
        <v>24</v>
      </c>
      <c r="D17" s="120"/>
      <c r="E17" s="136"/>
      <c r="F17" s="120"/>
      <c r="G17" s="120"/>
      <c r="H17" s="120"/>
      <c r="I17" s="120"/>
      <c r="J17" s="120"/>
      <c r="K17" s="120"/>
      <c r="L17" s="138" t="s">
        <v>2</v>
      </c>
      <c r="M17" s="126"/>
      <c r="N17" s="126"/>
      <c r="O17" s="126"/>
      <c r="Q17" s="83">
        <v>11</v>
      </c>
      <c r="R17" s="98" t="s">
        <v>30</v>
      </c>
      <c r="S17" s="5">
        <v>27</v>
      </c>
      <c r="T17" s="47"/>
      <c r="W17" s="47">
        <v>10</v>
      </c>
      <c r="X17" s="69"/>
      <c r="Y17" s="19"/>
      <c r="Z17" s="86"/>
      <c r="AA17" s="69"/>
    </row>
    <row r="18" spans="1:27" ht="15">
      <c r="A18" s="27"/>
      <c r="B18" s="127" t="s">
        <v>74</v>
      </c>
      <c r="C18" s="132"/>
      <c r="D18" s="120"/>
      <c r="E18" s="119" t="s">
        <v>127</v>
      </c>
      <c r="F18" s="123">
        <v>19</v>
      </c>
      <c r="G18" s="120"/>
      <c r="H18" s="120"/>
      <c r="I18" s="120"/>
      <c r="J18" s="120"/>
      <c r="K18" s="119" t="s">
        <v>9</v>
      </c>
      <c r="L18" s="123">
        <v>4</v>
      </c>
      <c r="M18" s="126"/>
      <c r="N18" s="126"/>
      <c r="O18" s="126"/>
      <c r="Q18" s="83">
        <v>12</v>
      </c>
      <c r="R18" s="98" t="s">
        <v>20</v>
      </c>
      <c r="S18" s="5">
        <v>17</v>
      </c>
      <c r="T18" s="47"/>
      <c r="W18" s="47">
        <v>13</v>
      </c>
      <c r="X18" s="69"/>
      <c r="Y18" s="77"/>
      <c r="Z18" s="77"/>
      <c r="AA18" s="69"/>
    </row>
    <row r="19" spans="1:27" ht="15">
      <c r="A19" s="27">
        <v>13</v>
      </c>
      <c r="B19" s="123" t="str">
        <f>R19</f>
        <v>Šalkauskas</v>
      </c>
      <c r="C19" s="131">
        <f>S19</f>
        <v>22</v>
      </c>
      <c r="D19" s="120"/>
      <c r="E19" s="119" t="s">
        <v>11</v>
      </c>
      <c r="F19" s="123">
        <v>7</v>
      </c>
      <c r="G19" s="120"/>
      <c r="H19" s="120"/>
      <c r="I19" s="120"/>
      <c r="J19" s="120"/>
      <c r="K19" s="119" t="s">
        <v>11</v>
      </c>
      <c r="L19" s="123">
        <v>17</v>
      </c>
      <c r="M19" s="120"/>
      <c r="N19" s="120"/>
      <c r="O19" s="120"/>
      <c r="Q19" s="83">
        <v>13</v>
      </c>
      <c r="R19" s="98" t="s">
        <v>25</v>
      </c>
      <c r="S19" s="5">
        <v>22</v>
      </c>
      <c r="W19" s="1">
        <v>2</v>
      </c>
      <c r="X19" s="69"/>
      <c r="Y19" s="77"/>
      <c r="Z19" s="77"/>
      <c r="AA19" s="69"/>
    </row>
    <row r="20" spans="1:27" ht="15">
      <c r="A20" s="27">
        <v>20</v>
      </c>
      <c r="B20" s="123" t="str">
        <f>R26</f>
        <v>Kolosovas</v>
      </c>
      <c r="C20" s="131">
        <f>S26</f>
        <v>7</v>
      </c>
      <c r="D20" s="120"/>
      <c r="E20" s="136"/>
      <c r="F20" s="120"/>
      <c r="G20" s="120"/>
      <c r="H20" s="119" t="s">
        <v>11</v>
      </c>
      <c r="I20" s="123">
        <v>7</v>
      </c>
      <c r="J20" s="120"/>
      <c r="K20" s="120"/>
      <c r="L20" s="120"/>
      <c r="M20" s="139"/>
      <c r="N20" s="139"/>
      <c r="O20" s="139"/>
      <c r="Q20" s="83">
        <v>14</v>
      </c>
      <c r="R20" s="98" t="s">
        <v>29</v>
      </c>
      <c r="S20" s="5">
        <v>26</v>
      </c>
      <c r="W20" s="1">
        <v>22</v>
      </c>
      <c r="X20" s="69"/>
      <c r="Y20" s="69"/>
      <c r="Z20" s="69"/>
      <c r="AA20" s="69"/>
    </row>
    <row r="21" spans="1:27" ht="15">
      <c r="A21" s="27"/>
      <c r="B21" s="128" t="s">
        <v>75</v>
      </c>
      <c r="C21" s="133"/>
      <c r="D21" s="120"/>
      <c r="E21" s="136"/>
      <c r="F21" s="120"/>
      <c r="G21" s="120"/>
      <c r="H21" s="119" t="s">
        <v>120</v>
      </c>
      <c r="I21" s="123">
        <v>17</v>
      </c>
      <c r="J21" s="120"/>
      <c r="K21" s="120"/>
      <c r="L21" s="120"/>
      <c r="M21" s="126"/>
      <c r="N21" s="126"/>
      <c r="O21" s="126"/>
      <c r="Q21" s="83">
        <v>15</v>
      </c>
      <c r="R21" s="98" t="s">
        <v>8</v>
      </c>
      <c r="S21" s="5">
        <v>3</v>
      </c>
      <c r="W21" s="1">
        <v>20</v>
      </c>
      <c r="X21" s="69"/>
      <c r="Y21" s="19"/>
      <c r="Z21" s="80"/>
      <c r="AA21" s="69"/>
    </row>
    <row r="22" spans="1:27" ht="15">
      <c r="A22" s="27">
        <v>5</v>
      </c>
      <c r="B22" s="123" t="str">
        <f>R11</f>
        <v>Cickevičius</v>
      </c>
      <c r="C22" s="131">
        <f>S11</f>
        <v>30</v>
      </c>
      <c r="D22" s="120"/>
      <c r="E22" s="136"/>
      <c r="F22" s="120"/>
      <c r="G22" s="120"/>
      <c r="H22" s="120"/>
      <c r="I22" s="120"/>
      <c r="J22" s="120"/>
      <c r="K22" s="120"/>
      <c r="L22" s="120"/>
      <c r="M22" s="126"/>
      <c r="N22" s="126"/>
      <c r="O22" s="126"/>
      <c r="Q22" s="93">
        <v>16</v>
      </c>
      <c r="R22" s="98" t="s">
        <v>7</v>
      </c>
      <c r="S22" s="5">
        <v>2</v>
      </c>
      <c r="W22" s="1">
        <v>18</v>
      </c>
      <c r="X22" s="69"/>
      <c r="Y22" s="77"/>
      <c r="Z22" s="77"/>
      <c r="AA22" s="69"/>
    </row>
    <row r="23" spans="1:27" ht="15">
      <c r="A23" s="27">
        <v>28</v>
      </c>
      <c r="B23" s="123" t="str">
        <f>R34</f>
        <v>Keras</v>
      </c>
      <c r="C23" s="131">
        <f>S34</f>
        <v>11</v>
      </c>
      <c r="D23" s="120"/>
      <c r="E23" s="119" t="s">
        <v>128</v>
      </c>
      <c r="F23" s="123">
        <v>30</v>
      </c>
      <c r="G23" s="120"/>
      <c r="H23" s="120"/>
      <c r="I23" s="120"/>
      <c r="J23" s="120"/>
      <c r="K23" s="120"/>
      <c r="L23" s="120"/>
      <c r="M23" s="126"/>
      <c r="N23" s="126"/>
      <c r="O23" s="126"/>
      <c r="Q23" s="83">
        <v>17</v>
      </c>
      <c r="R23" s="98" t="s">
        <v>16</v>
      </c>
      <c r="S23" s="5">
        <v>12</v>
      </c>
      <c r="W23" s="1">
        <v>69</v>
      </c>
      <c r="X23" s="69"/>
      <c r="Y23" s="77"/>
      <c r="Z23" s="77"/>
      <c r="AA23" s="69"/>
    </row>
    <row r="24" spans="1:27" ht="15.75">
      <c r="A24" s="27"/>
      <c r="B24" s="128" t="s">
        <v>77</v>
      </c>
      <c r="C24" s="133"/>
      <c r="D24" s="120"/>
      <c r="E24" s="119" t="s">
        <v>20</v>
      </c>
      <c r="F24" s="123">
        <v>17</v>
      </c>
      <c r="G24" s="120"/>
      <c r="H24" s="120"/>
      <c r="I24" s="120"/>
      <c r="J24" s="120"/>
      <c r="K24" s="133" t="s">
        <v>73</v>
      </c>
      <c r="L24" s="138"/>
      <c r="M24" s="126"/>
      <c r="N24" s="138" t="s">
        <v>52</v>
      </c>
      <c r="O24" s="138" t="s">
        <v>2</v>
      </c>
      <c r="Q24" s="83">
        <v>18</v>
      </c>
      <c r="R24" s="98" t="s">
        <v>134</v>
      </c>
      <c r="S24" s="5">
        <v>15</v>
      </c>
      <c r="W24" s="1">
        <v>27</v>
      </c>
      <c r="X24" s="92"/>
      <c r="Y24" s="77"/>
      <c r="Z24" s="77"/>
      <c r="AA24" s="69"/>
    </row>
    <row r="25" spans="1:27" ht="15">
      <c r="A25" s="27">
        <v>12</v>
      </c>
      <c r="B25" s="123" t="str">
        <f>R18</f>
        <v>Bužavas</v>
      </c>
      <c r="C25" s="131">
        <f>S18</f>
        <v>17</v>
      </c>
      <c r="D25" s="120"/>
      <c r="E25" s="136"/>
      <c r="F25" s="120"/>
      <c r="G25" s="120"/>
      <c r="H25" s="120"/>
      <c r="I25" s="120"/>
      <c r="J25" s="120"/>
      <c r="K25" s="119" t="s">
        <v>11</v>
      </c>
      <c r="L25" s="123">
        <v>7</v>
      </c>
      <c r="M25" s="126"/>
      <c r="N25" s="119" t="s">
        <v>9</v>
      </c>
      <c r="O25" s="129">
        <v>4</v>
      </c>
      <c r="Q25" s="83">
        <v>19</v>
      </c>
      <c r="R25" s="98" t="s">
        <v>13</v>
      </c>
      <c r="S25" s="5">
        <v>9</v>
      </c>
      <c r="W25" s="1">
        <v>45</v>
      </c>
      <c r="X25" s="92"/>
      <c r="Y25" s="77"/>
      <c r="Z25" s="77"/>
      <c r="AA25" s="69"/>
    </row>
    <row r="26" spans="1:27" ht="15">
      <c r="A26" s="27">
        <v>21</v>
      </c>
      <c r="B26" s="123" t="str">
        <f>R27</f>
        <v>Burkša</v>
      </c>
      <c r="C26" s="131">
        <f>S27</f>
        <v>29</v>
      </c>
      <c r="D26" s="120"/>
      <c r="E26" s="136"/>
      <c r="F26" s="120"/>
      <c r="G26" s="120"/>
      <c r="H26" s="120"/>
      <c r="I26" s="120"/>
      <c r="J26" s="120"/>
      <c r="K26" s="119" t="s">
        <v>19</v>
      </c>
      <c r="L26" s="123">
        <v>16</v>
      </c>
      <c r="M26" s="126"/>
      <c r="N26" s="119" t="s">
        <v>6</v>
      </c>
      <c r="O26" s="130">
        <v>1</v>
      </c>
      <c r="Q26" s="83">
        <v>20</v>
      </c>
      <c r="R26" s="98" t="s">
        <v>11</v>
      </c>
      <c r="S26" s="5">
        <v>7</v>
      </c>
      <c r="W26" s="1">
        <v>15</v>
      </c>
      <c r="X26" s="92"/>
      <c r="Y26" s="72"/>
      <c r="Z26" s="69"/>
      <c r="AA26" s="69"/>
    </row>
    <row r="27" spans="2:27" ht="15">
      <c r="B27" s="136" t="s">
        <v>79</v>
      </c>
      <c r="C27" s="134"/>
      <c r="D27" s="120"/>
      <c r="E27" s="136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Q27" s="83">
        <v>21</v>
      </c>
      <c r="R27" s="98" t="s">
        <v>32</v>
      </c>
      <c r="S27" s="5">
        <v>29</v>
      </c>
      <c r="W27" s="1">
        <v>28</v>
      </c>
      <c r="X27" s="92"/>
      <c r="Y27" s="72"/>
      <c r="Z27" s="69"/>
      <c r="AA27" s="69"/>
    </row>
    <row r="28" spans="1:27" ht="15">
      <c r="A28" s="97">
        <v>2</v>
      </c>
      <c r="B28" s="123" t="str">
        <f>R8</f>
        <v>Banevičius</v>
      </c>
      <c r="C28" s="131">
        <f>S8</f>
        <v>1</v>
      </c>
      <c r="D28" s="120"/>
      <c r="E28" s="136"/>
      <c r="F28" s="120"/>
      <c r="G28" s="120"/>
      <c r="H28" s="120"/>
      <c r="I28" s="120"/>
      <c r="J28" s="120"/>
      <c r="K28" s="120"/>
      <c r="L28" s="120"/>
      <c r="M28" s="122"/>
      <c r="N28" s="122"/>
      <c r="O28" s="122"/>
      <c r="Q28" s="83">
        <v>22</v>
      </c>
      <c r="R28" s="98" t="s">
        <v>21</v>
      </c>
      <c r="S28" s="5">
        <v>18</v>
      </c>
      <c r="W28" s="1">
        <v>31</v>
      </c>
      <c r="X28" s="69"/>
      <c r="Y28" s="69"/>
      <c r="Z28" s="69"/>
      <c r="AA28" s="69"/>
    </row>
    <row r="29" spans="1:27" ht="15">
      <c r="A29" s="97">
        <v>31</v>
      </c>
      <c r="B29" s="123">
        <f>R37</f>
      </c>
      <c r="C29" s="131">
        <f>S37</f>
        <v>0</v>
      </c>
      <c r="D29" s="120"/>
      <c r="E29" s="136"/>
      <c r="F29" s="120"/>
      <c r="G29" s="120"/>
      <c r="H29" s="120"/>
      <c r="I29" s="120"/>
      <c r="J29" s="120"/>
      <c r="K29" s="120"/>
      <c r="L29" s="120"/>
      <c r="M29" s="122"/>
      <c r="N29" s="122"/>
      <c r="O29" s="122"/>
      <c r="Q29" s="83">
        <v>23</v>
      </c>
      <c r="R29" s="98" t="s">
        <v>10</v>
      </c>
      <c r="S29" s="5">
        <v>5</v>
      </c>
      <c r="W29" s="1">
        <v>43</v>
      </c>
      <c r="X29" s="69"/>
      <c r="Y29" s="72"/>
      <c r="Z29" s="69"/>
      <c r="AA29" s="69"/>
    </row>
    <row r="30" spans="2:27" ht="15">
      <c r="B30" s="127" t="s">
        <v>80</v>
      </c>
      <c r="C30" s="132"/>
      <c r="D30" s="120"/>
      <c r="E30" s="119" t="str">
        <f>B28</f>
        <v>Banevičius</v>
      </c>
      <c r="F30" s="123">
        <v>1</v>
      </c>
      <c r="G30" s="120"/>
      <c r="H30" s="120"/>
      <c r="I30" s="120"/>
      <c r="J30" s="120"/>
      <c r="K30" s="122"/>
      <c r="L30" s="122"/>
      <c r="M30" s="122"/>
      <c r="N30" s="122"/>
      <c r="O30" s="122"/>
      <c r="Q30" s="83">
        <v>24</v>
      </c>
      <c r="R30" s="99" t="s">
        <v>18</v>
      </c>
      <c r="S30" s="5">
        <v>14</v>
      </c>
      <c r="W30" s="1">
        <v>24</v>
      </c>
      <c r="X30" s="69"/>
      <c r="Y30" s="72"/>
      <c r="Z30" s="69"/>
      <c r="AA30" s="69"/>
    </row>
    <row r="31" spans="1:27" ht="15">
      <c r="A31" s="97">
        <v>15</v>
      </c>
      <c r="B31" s="123" t="str">
        <f>R21</f>
        <v>Duoplys</v>
      </c>
      <c r="C31" s="131">
        <f>S21</f>
        <v>3</v>
      </c>
      <c r="D31" s="120"/>
      <c r="E31" s="119" t="s">
        <v>129</v>
      </c>
      <c r="F31" s="123">
        <v>17</v>
      </c>
      <c r="G31" s="120"/>
      <c r="H31" s="120"/>
      <c r="I31" s="120"/>
      <c r="J31" s="120"/>
      <c r="K31" s="122"/>
      <c r="L31" s="122"/>
      <c r="M31" s="122"/>
      <c r="N31" s="132" t="s">
        <v>81</v>
      </c>
      <c r="O31" s="134" t="s">
        <v>153</v>
      </c>
      <c r="Q31" s="83">
        <v>25</v>
      </c>
      <c r="R31" s="99" t="s">
        <v>31</v>
      </c>
      <c r="S31" s="5">
        <v>28</v>
      </c>
      <c r="W31" s="1">
        <v>9</v>
      </c>
      <c r="X31" s="69"/>
      <c r="Y31" s="72"/>
      <c r="Z31" s="69"/>
      <c r="AA31" s="69"/>
    </row>
    <row r="32" spans="1:23" ht="15">
      <c r="A32" s="97">
        <v>18</v>
      </c>
      <c r="B32" s="123" t="str">
        <f>R24</f>
        <v>J. Pečiukonis</v>
      </c>
      <c r="C32" s="131">
        <f>S24</f>
        <v>15</v>
      </c>
      <c r="D32" s="120"/>
      <c r="E32" s="127"/>
      <c r="F32" s="120"/>
      <c r="G32" s="120"/>
      <c r="H32" s="120"/>
      <c r="I32" s="120"/>
      <c r="J32" s="120"/>
      <c r="K32" s="122"/>
      <c r="L32" s="122"/>
      <c r="M32" s="122">
        <v>1</v>
      </c>
      <c r="N32" s="119" t="s">
        <v>9</v>
      </c>
      <c r="O32" s="154">
        <v>100</v>
      </c>
      <c r="Q32" s="83">
        <v>26</v>
      </c>
      <c r="R32" s="98" t="s">
        <v>28</v>
      </c>
      <c r="S32" s="5">
        <v>25</v>
      </c>
      <c r="W32" s="1">
        <v>14</v>
      </c>
    </row>
    <row r="33" spans="2:23" ht="15">
      <c r="B33" s="128" t="s">
        <v>82</v>
      </c>
      <c r="C33" s="133"/>
      <c r="D33" s="120"/>
      <c r="E33" s="127"/>
      <c r="F33" s="120"/>
      <c r="G33" s="120"/>
      <c r="H33" s="119" t="s">
        <v>89</v>
      </c>
      <c r="I33" s="123">
        <v>1</v>
      </c>
      <c r="J33" s="120"/>
      <c r="K33" s="122"/>
      <c r="L33" s="122"/>
      <c r="M33" s="122">
        <v>2</v>
      </c>
      <c r="N33" s="119" t="s">
        <v>6</v>
      </c>
      <c r="O33" s="154">
        <v>88</v>
      </c>
      <c r="Q33" s="83">
        <v>27</v>
      </c>
      <c r="R33" s="98" t="s">
        <v>148</v>
      </c>
      <c r="S33" s="5">
        <v>6</v>
      </c>
      <c r="W33" s="1">
        <v>44</v>
      </c>
    </row>
    <row r="34" spans="1:23" ht="15">
      <c r="A34" s="97">
        <v>7</v>
      </c>
      <c r="B34" s="123" t="str">
        <f>R13</f>
        <v>Paulavičius</v>
      </c>
      <c r="C34" s="131">
        <f>S13</f>
        <v>13</v>
      </c>
      <c r="D34" s="120"/>
      <c r="E34" s="127"/>
      <c r="F34" s="120"/>
      <c r="G34" s="120"/>
      <c r="H34" s="119" t="s">
        <v>121</v>
      </c>
      <c r="I34" s="123">
        <v>5</v>
      </c>
      <c r="J34" s="120"/>
      <c r="K34" s="122"/>
      <c r="L34" s="122"/>
      <c r="M34" s="122">
        <v>3</v>
      </c>
      <c r="N34" s="119" t="s">
        <v>11</v>
      </c>
      <c r="O34" s="154">
        <v>78</v>
      </c>
      <c r="Q34" s="83">
        <v>28</v>
      </c>
      <c r="R34" s="99" t="s">
        <v>15</v>
      </c>
      <c r="S34" s="5">
        <v>11</v>
      </c>
      <c r="W34" s="1">
        <v>26</v>
      </c>
    </row>
    <row r="35" spans="1:23" ht="15">
      <c r="A35" s="97">
        <v>26</v>
      </c>
      <c r="B35" s="123" t="str">
        <f>R32</f>
        <v>Čižikovas</v>
      </c>
      <c r="C35" s="131">
        <f>S32</f>
        <v>25</v>
      </c>
      <c r="D35" s="120"/>
      <c r="E35" s="119" t="s">
        <v>130</v>
      </c>
      <c r="F35" s="131">
        <v>25</v>
      </c>
      <c r="G35" s="120"/>
      <c r="H35" s="120"/>
      <c r="I35" s="120"/>
      <c r="J35" s="120"/>
      <c r="K35" s="119" t="s">
        <v>6</v>
      </c>
      <c r="L35" s="123">
        <v>1</v>
      </c>
      <c r="M35" s="122">
        <v>4</v>
      </c>
      <c r="N35" s="119" t="s">
        <v>19</v>
      </c>
      <c r="O35" s="154">
        <v>69</v>
      </c>
      <c r="Q35" s="83">
        <v>29</v>
      </c>
      <c r="R35" s="98" t="s">
        <v>27</v>
      </c>
      <c r="S35" s="5">
        <v>24</v>
      </c>
      <c r="W35" s="1">
        <v>17</v>
      </c>
    </row>
    <row r="36" spans="2:23" ht="15">
      <c r="B36" s="128" t="s">
        <v>83</v>
      </c>
      <c r="C36" s="133"/>
      <c r="D36" s="120"/>
      <c r="E36" s="119" t="str">
        <f>B38</f>
        <v>Liutkevičius</v>
      </c>
      <c r="F36" s="123">
        <f>C38</f>
        <v>5</v>
      </c>
      <c r="G36" s="120"/>
      <c r="H36" s="120"/>
      <c r="I36" s="120"/>
      <c r="J36" s="120"/>
      <c r="K36" s="119" t="s">
        <v>19</v>
      </c>
      <c r="L36" s="123">
        <v>16</v>
      </c>
      <c r="M36" s="122">
        <v>5</v>
      </c>
      <c r="N36" s="119" t="s">
        <v>20</v>
      </c>
      <c r="O36" s="154">
        <v>60</v>
      </c>
      <c r="Q36" s="83">
        <v>30</v>
      </c>
      <c r="R36" s="98" t="s">
        <v>23</v>
      </c>
      <c r="S36" s="5">
        <v>20</v>
      </c>
      <c r="W36" s="1">
        <v>50</v>
      </c>
    </row>
    <row r="37" spans="1:23" ht="15">
      <c r="A37" s="97">
        <v>10</v>
      </c>
      <c r="B37" s="123" t="str">
        <f>R16</f>
        <v>Sadeckas</v>
      </c>
      <c r="C37" s="131">
        <f>S16</f>
        <v>23</v>
      </c>
      <c r="D37" s="120"/>
      <c r="E37" s="127"/>
      <c r="F37" s="120"/>
      <c r="G37" s="120"/>
      <c r="H37" s="120"/>
      <c r="I37" s="120"/>
      <c r="J37" s="120"/>
      <c r="K37" s="120"/>
      <c r="L37" s="120"/>
      <c r="M37" s="122">
        <v>6</v>
      </c>
      <c r="N37" s="119" t="s">
        <v>13</v>
      </c>
      <c r="O37" s="154">
        <v>60</v>
      </c>
      <c r="Q37" s="83">
        <v>31</v>
      </c>
      <c r="R37" s="91">
        <f>'FINAL QUALIFICATION'!B41</f>
      </c>
      <c r="S37" s="85">
        <f>'FINAL QUALIFICATION'!C41</f>
        <v>0</v>
      </c>
      <c r="W37" s="1">
        <v>37</v>
      </c>
    </row>
    <row r="38" spans="1:23" ht="15">
      <c r="A38" s="97">
        <v>23</v>
      </c>
      <c r="B38" s="123" t="str">
        <f>R29</f>
        <v>Liutkevičius</v>
      </c>
      <c r="C38" s="131">
        <f>S29</f>
        <v>5</v>
      </c>
      <c r="D38" s="120"/>
      <c r="E38" s="127"/>
      <c r="F38" s="120"/>
      <c r="G38" s="120"/>
      <c r="H38" s="120"/>
      <c r="I38" s="120"/>
      <c r="J38" s="120"/>
      <c r="K38" s="120"/>
      <c r="L38" s="120"/>
      <c r="M38" s="122">
        <v>7</v>
      </c>
      <c r="N38" s="119" t="s">
        <v>10</v>
      </c>
      <c r="O38" s="154">
        <v>60</v>
      </c>
      <c r="Q38" s="93">
        <v>32</v>
      </c>
      <c r="R38" s="94">
        <f>'FINAL QUALIFICATION'!B42</f>
      </c>
      <c r="S38" s="95">
        <f>'FINAL QUALIFICATION'!C42</f>
      </c>
      <c r="W38" s="1">
        <v>23</v>
      </c>
    </row>
    <row r="39" spans="2:15" ht="15">
      <c r="B39" s="127" t="s">
        <v>84</v>
      </c>
      <c r="C39" s="134"/>
      <c r="D39" s="120"/>
      <c r="E39" s="127"/>
      <c r="F39" s="120"/>
      <c r="G39" s="120"/>
      <c r="H39" s="120"/>
      <c r="I39" s="120"/>
      <c r="J39" s="120"/>
      <c r="K39" s="120"/>
      <c r="L39" s="120"/>
      <c r="M39" s="122">
        <v>8</v>
      </c>
      <c r="N39" s="119" t="s">
        <v>18</v>
      </c>
      <c r="O39" s="154">
        <v>60</v>
      </c>
    </row>
    <row r="40" spans="1:21" ht="15">
      <c r="A40" s="97">
        <v>3</v>
      </c>
      <c r="B40" s="123" t="str">
        <f>R9</f>
        <v>Ramanauskas</v>
      </c>
      <c r="C40" s="131">
        <f>S9</f>
        <v>8</v>
      </c>
      <c r="D40" s="120"/>
      <c r="E40" s="136"/>
      <c r="F40" s="120"/>
      <c r="G40" s="120"/>
      <c r="H40" s="120"/>
      <c r="I40" s="120"/>
      <c r="J40" s="120"/>
      <c r="K40" s="120"/>
      <c r="L40" s="120"/>
      <c r="M40" s="122">
        <v>9</v>
      </c>
      <c r="N40" s="119" t="s">
        <v>12</v>
      </c>
      <c r="O40" s="154">
        <v>50</v>
      </c>
      <c r="U40" s="65"/>
    </row>
    <row r="41" spans="1:22" ht="15">
      <c r="A41" s="97">
        <v>30</v>
      </c>
      <c r="B41" s="123" t="str">
        <f>R36</f>
        <v>Uselis</v>
      </c>
      <c r="C41" s="131">
        <f>S36</f>
        <v>20</v>
      </c>
      <c r="D41" s="120"/>
      <c r="E41" s="136"/>
      <c r="F41" s="120"/>
      <c r="G41" s="120"/>
      <c r="H41" s="120"/>
      <c r="I41" s="120"/>
      <c r="J41" s="120"/>
      <c r="K41" s="120"/>
      <c r="L41" s="120"/>
      <c r="M41" s="122">
        <v>10</v>
      </c>
      <c r="N41" s="119" t="s">
        <v>22</v>
      </c>
      <c r="O41" s="154">
        <v>50</v>
      </c>
      <c r="U41" s="65"/>
      <c r="V41" s="70"/>
    </row>
    <row r="42" spans="2:22" ht="15">
      <c r="B42" s="127" t="s">
        <v>85</v>
      </c>
      <c r="C42" s="132"/>
      <c r="D42" s="120"/>
      <c r="E42" s="119" t="s">
        <v>131</v>
      </c>
      <c r="F42" s="123">
        <v>8</v>
      </c>
      <c r="G42" s="120"/>
      <c r="H42" s="120"/>
      <c r="I42" s="120"/>
      <c r="J42" s="120"/>
      <c r="K42" s="120"/>
      <c r="L42" s="120"/>
      <c r="M42" s="122">
        <v>11</v>
      </c>
      <c r="N42" s="119" t="s">
        <v>33</v>
      </c>
      <c r="O42" s="154">
        <v>50</v>
      </c>
      <c r="U42" s="65"/>
      <c r="V42" s="70"/>
    </row>
    <row r="43" spans="1:22" ht="15">
      <c r="A43" s="97">
        <v>14</v>
      </c>
      <c r="B43" s="123" t="str">
        <f>R20</f>
        <v>Klimas</v>
      </c>
      <c r="C43" s="131">
        <f>S20</f>
        <v>26</v>
      </c>
      <c r="D43" s="120"/>
      <c r="E43" s="119" t="s">
        <v>13</v>
      </c>
      <c r="F43" s="123">
        <v>9</v>
      </c>
      <c r="G43" s="120"/>
      <c r="H43" s="120"/>
      <c r="I43" s="120"/>
      <c r="J43" s="120"/>
      <c r="K43" s="120"/>
      <c r="L43" s="120"/>
      <c r="M43" s="122">
        <v>12</v>
      </c>
      <c r="N43" s="119" t="s">
        <v>24</v>
      </c>
      <c r="O43" s="154">
        <v>50</v>
      </c>
      <c r="U43" s="65"/>
      <c r="V43" s="70"/>
    </row>
    <row r="44" spans="1:21" ht="15">
      <c r="A44" s="97">
        <v>19</v>
      </c>
      <c r="B44" s="123" t="str">
        <f>R25</f>
        <v>Stonkus</v>
      </c>
      <c r="C44" s="131">
        <f>S25</f>
        <v>9</v>
      </c>
      <c r="D44" s="120"/>
      <c r="E44" s="136"/>
      <c r="F44" s="120"/>
      <c r="G44" s="120"/>
      <c r="H44" s="119" t="s">
        <v>124</v>
      </c>
      <c r="I44" s="123">
        <v>9</v>
      </c>
      <c r="J44" s="120"/>
      <c r="K44" s="120"/>
      <c r="L44" s="120"/>
      <c r="M44" s="122">
        <v>13</v>
      </c>
      <c r="N44" s="119" t="s">
        <v>30</v>
      </c>
      <c r="O44" s="154">
        <v>50</v>
      </c>
      <c r="U44" s="65"/>
    </row>
    <row r="45" spans="2:22" ht="15">
      <c r="B45" s="128" t="s">
        <v>86</v>
      </c>
      <c r="C45" s="133"/>
      <c r="D45" s="120"/>
      <c r="E45" s="136"/>
      <c r="F45" s="120"/>
      <c r="G45" s="120"/>
      <c r="H45" s="119" t="s">
        <v>123</v>
      </c>
      <c r="I45" s="123">
        <v>16</v>
      </c>
      <c r="J45" s="120"/>
      <c r="K45" s="120"/>
      <c r="L45" s="120"/>
      <c r="M45" s="122">
        <v>14</v>
      </c>
      <c r="N45" s="119" t="s">
        <v>8</v>
      </c>
      <c r="O45" s="154">
        <v>50</v>
      </c>
      <c r="U45" s="65"/>
      <c r="V45" s="47"/>
    </row>
    <row r="46" spans="1:22" ht="15">
      <c r="A46" s="97">
        <v>6</v>
      </c>
      <c r="B46" s="123" t="str">
        <f>R12</f>
        <v>Bareišis</v>
      </c>
      <c r="C46" s="131">
        <f>S12</f>
        <v>16</v>
      </c>
      <c r="D46" s="120"/>
      <c r="E46" s="136"/>
      <c r="F46" s="120"/>
      <c r="G46" s="120"/>
      <c r="H46" s="120"/>
      <c r="I46" s="120"/>
      <c r="J46" s="120"/>
      <c r="K46" s="120"/>
      <c r="L46" s="120"/>
      <c r="M46" s="122">
        <v>15</v>
      </c>
      <c r="N46" s="119" t="s">
        <v>16</v>
      </c>
      <c r="O46" s="154">
        <v>50</v>
      </c>
      <c r="U46" s="68"/>
      <c r="V46" s="47"/>
    </row>
    <row r="47" spans="1:21" ht="15">
      <c r="A47" s="97">
        <v>27</v>
      </c>
      <c r="B47" s="123" t="str">
        <f>R33</f>
        <v>E. Pečiukonis</v>
      </c>
      <c r="C47" s="131">
        <f>S33</f>
        <v>6</v>
      </c>
      <c r="D47" s="120"/>
      <c r="E47" s="119" t="s">
        <v>88</v>
      </c>
      <c r="F47" s="123">
        <v>16</v>
      </c>
      <c r="G47" s="120"/>
      <c r="H47" s="120"/>
      <c r="I47" s="120"/>
      <c r="J47" s="120"/>
      <c r="K47" s="120"/>
      <c r="L47" s="120"/>
      <c r="M47" s="122">
        <v>16</v>
      </c>
      <c r="N47" s="135" t="s">
        <v>28</v>
      </c>
      <c r="O47" s="154">
        <v>50</v>
      </c>
      <c r="U47" s="65"/>
    </row>
    <row r="48" spans="2:21" ht="15">
      <c r="B48" s="128" t="s">
        <v>87</v>
      </c>
      <c r="C48" s="133"/>
      <c r="D48" s="120"/>
      <c r="E48" s="119" t="s">
        <v>132</v>
      </c>
      <c r="F48" s="123">
        <v>27</v>
      </c>
      <c r="G48" s="120"/>
      <c r="H48" s="120"/>
      <c r="I48" s="120"/>
      <c r="J48" s="120"/>
      <c r="K48" s="120"/>
      <c r="L48" s="120"/>
      <c r="M48" s="122">
        <v>17</v>
      </c>
      <c r="N48" s="119" t="s">
        <v>17</v>
      </c>
      <c r="O48" s="154">
        <v>25</v>
      </c>
      <c r="U48" s="65"/>
    </row>
    <row r="49" spans="1:21" ht="15">
      <c r="A49" s="97">
        <v>11</v>
      </c>
      <c r="B49" s="123" t="str">
        <f>R17</f>
        <v>Jurčiukonis</v>
      </c>
      <c r="C49" s="131">
        <f>S17</f>
        <v>27</v>
      </c>
      <c r="D49" s="120"/>
      <c r="E49" s="136"/>
      <c r="F49" s="120"/>
      <c r="G49" s="120"/>
      <c r="H49" s="120"/>
      <c r="I49" s="120"/>
      <c r="J49" s="120"/>
      <c r="K49" s="120"/>
      <c r="L49" s="120"/>
      <c r="M49" s="122">
        <v>18</v>
      </c>
      <c r="N49" s="119" t="s">
        <v>14</v>
      </c>
      <c r="O49" s="154">
        <v>25</v>
      </c>
      <c r="R49" s="2"/>
      <c r="U49" s="65"/>
    </row>
    <row r="50" spans="1:21" ht="15">
      <c r="A50" s="97">
        <v>22</v>
      </c>
      <c r="B50" s="123" t="str">
        <f>R28</f>
        <v>Karklelis</v>
      </c>
      <c r="C50" s="131">
        <f>S28</f>
        <v>18</v>
      </c>
      <c r="D50" s="120"/>
      <c r="E50" s="136"/>
      <c r="F50" s="120"/>
      <c r="G50" s="120"/>
      <c r="H50" s="120"/>
      <c r="I50" s="120"/>
      <c r="J50" s="120"/>
      <c r="K50" s="120"/>
      <c r="L50" s="120"/>
      <c r="M50" s="122">
        <v>19</v>
      </c>
      <c r="N50" s="119" t="s">
        <v>26</v>
      </c>
      <c r="O50" s="154">
        <v>25</v>
      </c>
      <c r="U50" s="65"/>
    </row>
    <row r="51" spans="2:21" ht="15">
      <c r="B51" s="120"/>
      <c r="C51" s="134"/>
      <c r="D51" s="120"/>
      <c r="E51" s="136"/>
      <c r="F51" s="120"/>
      <c r="G51" s="120"/>
      <c r="H51" s="120"/>
      <c r="I51" s="120"/>
      <c r="J51" s="120"/>
      <c r="K51" s="120"/>
      <c r="L51" s="120"/>
      <c r="M51" s="122">
        <v>20</v>
      </c>
      <c r="N51" s="119" t="s">
        <v>25</v>
      </c>
      <c r="O51" s="154">
        <v>25</v>
      </c>
      <c r="U51" s="65"/>
    </row>
    <row r="52" spans="2:21" ht="15">
      <c r="B52" s="120"/>
      <c r="C52" s="134"/>
      <c r="D52" s="120"/>
      <c r="E52" s="136"/>
      <c r="F52" s="120"/>
      <c r="G52" s="120"/>
      <c r="H52" s="120"/>
      <c r="I52" s="120"/>
      <c r="J52" s="120"/>
      <c r="K52" s="120"/>
      <c r="L52" s="120"/>
      <c r="M52" s="122">
        <v>21</v>
      </c>
      <c r="N52" s="119" t="s">
        <v>29</v>
      </c>
      <c r="O52" s="154">
        <v>25</v>
      </c>
      <c r="U52" s="65"/>
    </row>
    <row r="53" spans="2:21" ht="15">
      <c r="B53" s="120"/>
      <c r="C53" s="134"/>
      <c r="D53" s="120"/>
      <c r="E53" s="136"/>
      <c r="F53" s="120"/>
      <c r="G53" s="120"/>
      <c r="H53" s="120"/>
      <c r="I53" s="120"/>
      <c r="J53" s="120"/>
      <c r="K53" s="120"/>
      <c r="L53" s="120"/>
      <c r="M53" s="122">
        <v>22</v>
      </c>
      <c r="N53" s="119" t="s">
        <v>135</v>
      </c>
      <c r="O53" s="154">
        <v>25</v>
      </c>
      <c r="U53" s="65"/>
    </row>
    <row r="54" spans="13:21" ht="15">
      <c r="M54" s="69">
        <v>23</v>
      </c>
      <c r="N54" s="5" t="s">
        <v>134</v>
      </c>
      <c r="O54" s="100">
        <v>25</v>
      </c>
      <c r="U54" s="65"/>
    </row>
    <row r="55" spans="13:21" ht="15">
      <c r="M55" s="69">
        <v>24</v>
      </c>
      <c r="N55" s="5" t="s">
        <v>32</v>
      </c>
      <c r="O55" s="100">
        <v>25</v>
      </c>
      <c r="U55" s="65"/>
    </row>
    <row r="56" spans="13:21" ht="15">
      <c r="M56" s="69">
        <v>25</v>
      </c>
      <c r="N56" s="5" t="s">
        <v>21</v>
      </c>
      <c r="O56" s="100">
        <v>25</v>
      </c>
      <c r="U56" s="65"/>
    </row>
    <row r="57" spans="13:21" ht="15">
      <c r="M57" s="69">
        <v>26</v>
      </c>
      <c r="N57" s="5" t="s">
        <v>31</v>
      </c>
      <c r="O57" s="100">
        <v>25</v>
      </c>
      <c r="U57" s="65"/>
    </row>
    <row r="58" spans="13:21" ht="15">
      <c r="M58" s="69">
        <v>27</v>
      </c>
      <c r="N58" s="5" t="s">
        <v>133</v>
      </c>
      <c r="O58" s="100">
        <v>25</v>
      </c>
      <c r="U58" s="65"/>
    </row>
    <row r="59" spans="13:21" ht="15">
      <c r="M59" s="69">
        <v>28</v>
      </c>
      <c r="N59" s="5" t="s">
        <v>15</v>
      </c>
      <c r="O59" s="100">
        <v>25</v>
      </c>
      <c r="U59" s="101"/>
    </row>
    <row r="60" spans="13:15" ht="15">
      <c r="M60" s="69">
        <v>29</v>
      </c>
      <c r="N60" s="5" t="s">
        <v>27</v>
      </c>
      <c r="O60" s="100">
        <v>25</v>
      </c>
    </row>
    <row r="61" spans="13:15" ht="15">
      <c r="M61" s="69">
        <v>30</v>
      </c>
      <c r="N61" s="5" t="s">
        <v>23</v>
      </c>
      <c r="O61" s="100">
        <v>25</v>
      </c>
    </row>
    <row r="62" spans="19:25" ht="15">
      <c r="S62" s="2"/>
      <c r="Y62" s="1"/>
    </row>
    <row r="63" spans="19:25" ht="15">
      <c r="S63" s="2"/>
      <c r="Y63" s="1"/>
    </row>
  </sheetData>
  <sheetProtection selectLockedCells="1" selectUnlockedCells="1"/>
  <mergeCells count="2">
    <mergeCell ref="K4:N4"/>
    <mergeCell ref="Q6:R6"/>
  </mergeCells>
  <printOptions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8"/>
  <sheetViews>
    <sheetView tabSelected="1" zoomScalePageLayoutView="0" workbookViewId="0" topLeftCell="A1">
      <selection activeCell="F7" sqref="F7"/>
    </sheetView>
  </sheetViews>
  <sheetFormatPr defaultColWidth="9.140625" defaultRowHeight="19.5" customHeight="1"/>
  <cols>
    <col min="1" max="1" width="5.421875" style="0" customWidth="1"/>
    <col min="2" max="2" width="25.8515625" style="0" customWidth="1"/>
    <col min="3" max="3" width="15.28125" style="0" customWidth="1"/>
    <col min="4" max="4" width="17.00390625" style="0" customWidth="1"/>
    <col min="5" max="5" width="18.00390625" style="0" customWidth="1"/>
    <col min="6" max="6" width="15.00390625" style="0" customWidth="1"/>
    <col min="7" max="7" width="11.421875" style="0" customWidth="1"/>
  </cols>
  <sheetData>
    <row r="1" s="118" customFormat="1" ht="19.5" customHeight="1"/>
    <row r="2" s="118" customFormat="1" ht="19.5" customHeight="1"/>
    <row r="3" ht="19.5" customHeight="1">
      <c r="D3" s="155" t="s">
        <v>150</v>
      </c>
    </row>
    <row r="4" spans="4:7" ht="19.5" customHeight="1">
      <c r="D4" s="103" t="s">
        <v>151</v>
      </c>
      <c r="E4" s="103"/>
      <c r="F4" s="103"/>
      <c r="G4" s="103"/>
    </row>
    <row r="5" s="118" customFormat="1" ht="19.5" customHeight="1"/>
    <row r="7" ht="10.5" customHeight="1"/>
    <row r="8" spans="1:7" ht="42" customHeight="1">
      <c r="A8" s="140" t="s">
        <v>136</v>
      </c>
      <c r="B8" s="140" t="s">
        <v>137</v>
      </c>
      <c r="C8" s="141" t="s">
        <v>138</v>
      </c>
      <c r="D8" s="141" t="s">
        <v>139</v>
      </c>
      <c r="E8" s="142" t="s">
        <v>140</v>
      </c>
      <c r="F8" s="141" t="s">
        <v>141</v>
      </c>
      <c r="G8" s="141" t="s">
        <v>142</v>
      </c>
    </row>
    <row r="9" spans="1:7" ht="19.5" customHeight="1">
      <c r="A9" s="143">
        <v>1</v>
      </c>
      <c r="B9" s="144" t="s">
        <v>9</v>
      </c>
      <c r="C9" s="145">
        <v>81</v>
      </c>
      <c r="D9" s="146">
        <f>C9*0.1</f>
        <v>8.1</v>
      </c>
      <c r="E9" s="147">
        <v>1</v>
      </c>
      <c r="F9" s="148">
        <v>100</v>
      </c>
      <c r="G9" s="151">
        <f>D9+F9</f>
        <v>108.1</v>
      </c>
    </row>
    <row r="10" spans="1:7" ht="19.5" customHeight="1">
      <c r="A10" s="143">
        <v>2</v>
      </c>
      <c r="B10" s="144" t="s">
        <v>6</v>
      </c>
      <c r="C10" s="145">
        <v>81</v>
      </c>
      <c r="D10" s="146">
        <f aca="true" t="shared" si="0" ref="D10:D38">C10*0.1</f>
        <v>8.1</v>
      </c>
      <c r="E10" s="147">
        <v>2</v>
      </c>
      <c r="F10" s="148">
        <v>88</v>
      </c>
      <c r="G10" s="151">
        <f aca="true" t="shared" si="1" ref="G10:G38">D10+F10</f>
        <v>96.1</v>
      </c>
    </row>
    <row r="11" spans="1:7" ht="19.5" customHeight="1">
      <c r="A11" s="143">
        <v>3</v>
      </c>
      <c r="B11" s="144" t="s">
        <v>11</v>
      </c>
      <c r="C11" s="121">
        <v>65.67</v>
      </c>
      <c r="D11" s="146">
        <f t="shared" si="0"/>
        <v>6.567</v>
      </c>
      <c r="E11" s="147" t="s">
        <v>143</v>
      </c>
      <c r="F11" s="148">
        <v>78</v>
      </c>
      <c r="G11" s="151">
        <f t="shared" si="1"/>
        <v>84.56700000000001</v>
      </c>
    </row>
    <row r="12" spans="1:7" ht="19.5" customHeight="1">
      <c r="A12" s="143">
        <v>4</v>
      </c>
      <c r="B12" s="144" t="s">
        <v>19</v>
      </c>
      <c r="C12" s="121">
        <v>77</v>
      </c>
      <c r="D12" s="146">
        <f t="shared" si="0"/>
        <v>7.7</v>
      </c>
      <c r="E12" s="147" t="s">
        <v>144</v>
      </c>
      <c r="F12" s="148">
        <v>69</v>
      </c>
      <c r="G12" s="151">
        <f t="shared" si="1"/>
        <v>76.7</v>
      </c>
    </row>
    <row r="13" spans="1:7" ht="19.5" customHeight="1">
      <c r="A13" s="143">
        <v>5</v>
      </c>
      <c r="B13" s="144" t="s">
        <v>20</v>
      </c>
      <c r="C13" s="121">
        <v>71.33</v>
      </c>
      <c r="D13" s="146">
        <f t="shared" si="0"/>
        <v>7.133</v>
      </c>
      <c r="E13" s="147" t="s">
        <v>145</v>
      </c>
      <c r="F13" s="148">
        <v>60</v>
      </c>
      <c r="G13" s="151">
        <f t="shared" si="1"/>
        <v>67.133</v>
      </c>
    </row>
    <row r="14" spans="1:7" ht="19.5" customHeight="1">
      <c r="A14" s="143">
        <v>6</v>
      </c>
      <c r="B14" s="144" t="s">
        <v>13</v>
      </c>
      <c r="C14" s="121">
        <v>65.67</v>
      </c>
      <c r="D14" s="146">
        <f t="shared" si="0"/>
        <v>6.567</v>
      </c>
      <c r="E14" s="147" t="s">
        <v>145</v>
      </c>
      <c r="F14" s="148">
        <v>60</v>
      </c>
      <c r="G14" s="151">
        <f t="shared" si="1"/>
        <v>66.56700000000001</v>
      </c>
    </row>
    <row r="15" spans="1:7" ht="19.5" customHeight="1">
      <c r="A15" s="149">
        <v>7</v>
      </c>
      <c r="B15" s="144" t="s">
        <v>10</v>
      </c>
      <c r="C15" s="121">
        <v>62.33</v>
      </c>
      <c r="D15" s="146">
        <f t="shared" si="0"/>
        <v>6.2330000000000005</v>
      </c>
      <c r="E15" s="147" t="s">
        <v>145</v>
      </c>
      <c r="F15" s="148">
        <v>60</v>
      </c>
      <c r="G15" s="151">
        <f t="shared" si="1"/>
        <v>66.233</v>
      </c>
    </row>
    <row r="16" spans="1:7" ht="19.5" customHeight="1">
      <c r="A16" s="143">
        <v>8</v>
      </c>
      <c r="B16" s="144" t="s">
        <v>18</v>
      </c>
      <c r="C16" s="121">
        <v>62</v>
      </c>
      <c r="D16" s="146">
        <f t="shared" si="0"/>
        <v>6.2</v>
      </c>
      <c r="E16" s="147" t="s">
        <v>145</v>
      </c>
      <c r="F16" s="148">
        <v>60</v>
      </c>
      <c r="G16" s="151">
        <f t="shared" si="1"/>
        <v>66.2</v>
      </c>
    </row>
    <row r="17" spans="1:7" ht="19.5" customHeight="1">
      <c r="A17" s="143">
        <v>9</v>
      </c>
      <c r="B17" s="144" t="s">
        <v>12</v>
      </c>
      <c r="C17" s="145">
        <v>81</v>
      </c>
      <c r="D17" s="146">
        <f t="shared" si="0"/>
        <v>8.1</v>
      </c>
      <c r="E17" s="147" t="s">
        <v>146</v>
      </c>
      <c r="F17" s="148">
        <v>50</v>
      </c>
      <c r="G17" s="151">
        <f t="shared" si="1"/>
        <v>58.1</v>
      </c>
    </row>
    <row r="18" spans="1:7" ht="19.5" customHeight="1">
      <c r="A18" s="143">
        <v>10</v>
      </c>
      <c r="B18" s="144" t="s">
        <v>22</v>
      </c>
      <c r="C18" s="121">
        <v>80.67</v>
      </c>
      <c r="D18" s="146">
        <f t="shared" si="0"/>
        <v>8.067</v>
      </c>
      <c r="E18" s="147" t="s">
        <v>146</v>
      </c>
      <c r="F18" s="148">
        <v>50</v>
      </c>
      <c r="G18" s="151">
        <f t="shared" si="1"/>
        <v>58.067</v>
      </c>
    </row>
    <row r="19" spans="1:7" ht="19.5" customHeight="1">
      <c r="A19" s="143">
        <v>11</v>
      </c>
      <c r="B19" s="144" t="s">
        <v>33</v>
      </c>
      <c r="C19" s="121">
        <v>79.67</v>
      </c>
      <c r="D19" s="146">
        <f t="shared" si="0"/>
        <v>7.9670000000000005</v>
      </c>
      <c r="E19" s="147" t="s">
        <v>146</v>
      </c>
      <c r="F19" s="148">
        <v>50</v>
      </c>
      <c r="G19" s="151">
        <f t="shared" si="1"/>
        <v>57.967</v>
      </c>
    </row>
    <row r="20" spans="1:7" ht="19.5" customHeight="1">
      <c r="A20" s="143">
        <v>12</v>
      </c>
      <c r="B20" s="144" t="s">
        <v>24</v>
      </c>
      <c r="C20" s="121">
        <v>76</v>
      </c>
      <c r="D20" s="146">
        <f t="shared" si="0"/>
        <v>7.6000000000000005</v>
      </c>
      <c r="E20" s="147" t="s">
        <v>146</v>
      </c>
      <c r="F20" s="148">
        <v>50</v>
      </c>
      <c r="G20" s="151">
        <f t="shared" si="1"/>
        <v>57.6</v>
      </c>
    </row>
    <row r="21" spans="1:7" ht="19.5" customHeight="1">
      <c r="A21" s="143">
        <v>13</v>
      </c>
      <c r="B21" s="144" t="s">
        <v>30</v>
      </c>
      <c r="C21" s="121">
        <v>74.33</v>
      </c>
      <c r="D21" s="146">
        <f t="shared" si="0"/>
        <v>7.433</v>
      </c>
      <c r="E21" s="147" t="s">
        <v>146</v>
      </c>
      <c r="F21" s="148">
        <v>50</v>
      </c>
      <c r="G21" s="151">
        <f t="shared" si="1"/>
        <v>57.433</v>
      </c>
    </row>
    <row r="22" spans="1:7" ht="19.5" customHeight="1">
      <c r="A22" s="143">
        <v>14</v>
      </c>
      <c r="B22" s="144" t="s">
        <v>8</v>
      </c>
      <c r="C22" s="121">
        <v>67.67</v>
      </c>
      <c r="D22" s="146">
        <f t="shared" si="0"/>
        <v>6.767</v>
      </c>
      <c r="E22" s="147" t="s">
        <v>146</v>
      </c>
      <c r="F22" s="148">
        <v>50</v>
      </c>
      <c r="G22" s="151">
        <f t="shared" si="1"/>
        <v>56.767</v>
      </c>
    </row>
    <row r="23" spans="1:7" ht="19.5" customHeight="1">
      <c r="A23" s="143">
        <v>15</v>
      </c>
      <c r="B23" s="144" t="s">
        <v>16</v>
      </c>
      <c r="C23" s="121">
        <v>66.33</v>
      </c>
      <c r="D23" s="146">
        <f t="shared" si="0"/>
        <v>6.633</v>
      </c>
      <c r="E23" s="147" t="s">
        <v>146</v>
      </c>
      <c r="F23" s="148">
        <v>50</v>
      </c>
      <c r="G23" s="151">
        <f t="shared" si="1"/>
        <v>56.633</v>
      </c>
    </row>
    <row r="24" spans="1:7" ht="19.5" customHeight="1">
      <c r="A24" s="143">
        <v>16</v>
      </c>
      <c r="B24" s="144" t="s">
        <v>28</v>
      </c>
      <c r="C24" s="121">
        <v>58.67</v>
      </c>
      <c r="D24" s="146">
        <f t="shared" si="0"/>
        <v>5.867000000000001</v>
      </c>
      <c r="E24" s="147" t="s">
        <v>146</v>
      </c>
      <c r="F24" s="148">
        <v>50</v>
      </c>
      <c r="G24" s="151">
        <f t="shared" si="1"/>
        <v>55.867000000000004</v>
      </c>
    </row>
    <row r="25" spans="1:7" ht="19.5" customHeight="1">
      <c r="A25" s="143">
        <v>17</v>
      </c>
      <c r="B25" s="144" t="s">
        <v>17</v>
      </c>
      <c r="C25" s="121">
        <v>77</v>
      </c>
      <c r="D25" s="146">
        <f t="shared" si="0"/>
        <v>7.7</v>
      </c>
      <c r="E25" s="147" t="s">
        <v>147</v>
      </c>
      <c r="F25" s="148">
        <v>25</v>
      </c>
      <c r="G25" s="151">
        <f t="shared" si="1"/>
        <v>32.7</v>
      </c>
    </row>
    <row r="26" spans="1:7" ht="19.5" customHeight="1">
      <c r="A26" s="143">
        <v>18</v>
      </c>
      <c r="B26" s="144" t="s">
        <v>14</v>
      </c>
      <c r="C26" s="121">
        <v>75.33</v>
      </c>
      <c r="D26" s="146">
        <f t="shared" si="0"/>
        <v>7.533</v>
      </c>
      <c r="E26" s="147" t="s">
        <v>147</v>
      </c>
      <c r="F26" s="148">
        <v>25</v>
      </c>
      <c r="G26" s="151">
        <f t="shared" si="1"/>
        <v>32.533</v>
      </c>
    </row>
    <row r="27" spans="1:7" ht="19.5" customHeight="1">
      <c r="A27" s="143">
        <v>19</v>
      </c>
      <c r="B27" s="150" t="s">
        <v>26</v>
      </c>
      <c r="C27" s="121">
        <v>75.33</v>
      </c>
      <c r="D27" s="146">
        <f t="shared" si="0"/>
        <v>7.533</v>
      </c>
      <c r="E27" s="147" t="s">
        <v>147</v>
      </c>
      <c r="F27" s="148">
        <v>25</v>
      </c>
      <c r="G27" s="151">
        <f t="shared" si="1"/>
        <v>32.533</v>
      </c>
    </row>
    <row r="28" spans="1:7" ht="19.5" customHeight="1">
      <c r="A28" s="143">
        <v>20</v>
      </c>
      <c r="B28" s="150" t="s">
        <v>25</v>
      </c>
      <c r="C28" s="121">
        <v>71</v>
      </c>
      <c r="D28" s="146">
        <f t="shared" si="0"/>
        <v>7.1000000000000005</v>
      </c>
      <c r="E28" s="147" t="s">
        <v>147</v>
      </c>
      <c r="F28" s="148">
        <v>25</v>
      </c>
      <c r="G28" s="151">
        <f t="shared" si="1"/>
        <v>32.1</v>
      </c>
    </row>
    <row r="29" spans="1:7" ht="19.5" customHeight="1">
      <c r="A29" s="143">
        <v>21</v>
      </c>
      <c r="B29" s="150" t="s">
        <v>29</v>
      </c>
      <c r="C29" s="121">
        <v>68.33</v>
      </c>
      <c r="D29" s="146">
        <f t="shared" si="0"/>
        <v>6.833</v>
      </c>
      <c r="E29" s="147" t="s">
        <v>147</v>
      </c>
      <c r="F29" s="148">
        <v>25</v>
      </c>
      <c r="G29" s="151">
        <f t="shared" si="1"/>
        <v>31.833</v>
      </c>
    </row>
    <row r="30" spans="1:7" ht="19.5" customHeight="1">
      <c r="A30" s="143">
        <v>22</v>
      </c>
      <c r="B30" s="150" t="s">
        <v>135</v>
      </c>
      <c r="C30" s="121">
        <v>67</v>
      </c>
      <c r="D30" s="146">
        <f t="shared" si="0"/>
        <v>6.7</v>
      </c>
      <c r="E30" s="147" t="s">
        <v>147</v>
      </c>
      <c r="F30" s="148">
        <v>25</v>
      </c>
      <c r="G30" s="151">
        <f t="shared" si="1"/>
        <v>31.7</v>
      </c>
    </row>
    <row r="31" spans="1:7" ht="19.5" customHeight="1">
      <c r="A31" s="143">
        <v>23</v>
      </c>
      <c r="B31" s="150" t="s">
        <v>134</v>
      </c>
      <c r="C31" s="121">
        <v>65.67</v>
      </c>
      <c r="D31" s="146">
        <f t="shared" si="0"/>
        <v>6.567</v>
      </c>
      <c r="E31" s="147" t="s">
        <v>147</v>
      </c>
      <c r="F31" s="148">
        <v>25</v>
      </c>
      <c r="G31" s="151">
        <f t="shared" si="1"/>
        <v>31.567</v>
      </c>
    </row>
    <row r="32" spans="1:7" ht="19.5" customHeight="1">
      <c r="A32" s="143">
        <v>24</v>
      </c>
      <c r="B32" s="150" t="s">
        <v>32</v>
      </c>
      <c r="C32" s="121">
        <v>64.67</v>
      </c>
      <c r="D32" s="146">
        <f t="shared" si="0"/>
        <v>6.4670000000000005</v>
      </c>
      <c r="E32" s="147" t="s">
        <v>147</v>
      </c>
      <c r="F32" s="148">
        <v>25</v>
      </c>
      <c r="G32" s="151">
        <f t="shared" si="1"/>
        <v>31.467</v>
      </c>
    </row>
    <row r="33" spans="1:7" ht="19.5" customHeight="1">
      <c r="A33" s="143">
        <v>25</v>
      </c>
      <c r="B33" s="150" t="s">
        <v>21</v>
      </c>
      <c r="C33" s="121">
        <v>64</v>
      </c>
      <c r="D33" s="146">
        <f t="shared" si="0"/>
        <v>6.4</v>
      </c>
      <c r="E33" s="147" t="s">
        <v>147</v>
      </c>
      <c r="F33" s="148">
        <v>25</v>
      </c>
      <c r="G33" s="151">
        <f t="shared" si="1"/>
        <v>31.4</v>
      </c>
    </row>
    <row r="34" spans="1:7" ht="19.5" customHeight="1">
      <c r="A34" s="143">
        <v>26</v>
      </c>
      <c r="B34" s="150" t="s">
        <v>31</v>
      </c>
      <c r="C34" s="121">
        <v>61.67</v>
      </c>
      <c r="D34" s="146">
        <f t="shared" si="0"/>
        <v>6.167000000000001</v>
      </c>
      <c r="E34" s="147" t="s">
        <v>147</v>
      </c>
      <c r="F34" s="148">
        <v>25</v>
      </c>
      <c r="G34" s="151">
        <f t="shared" si="1"/>
        <v>31.167</v>
      </c>
    </row>
    <row r="35" spans="1:7" ht="19.5" customHeight="1">
      <c r="A35" s="143">
        <v>27</v>
      </c>
      <c r="B35" s="150" t="s">
        <v>133</v>
      </c>
      <c r="C35" s="121">
        <v>57</v>
      </c>
      <c r="D35" s="146">
        <f t="shared" si="0"/>
        <v>5.7</v>
      </c>
      <c r="E35" s="147" t="s">
        <v>147</v>
      </c>
      <c r="F35" s="148">
        <v>25</v>
      </c>
      <c r="G35" s="151">
        <f t="shared" si="1"/>
        <v>30.7</v>
      </c>
    </row>
    <row r="36" spans="1:7" ht="19.5" customHeight="1">
      <c r="A36" s="143">
        <v>28</v>
      </c>
      <c r="B36" s="150" t="s">
        <v>15</v>
      </c>
      <c r="C36" s="121">
        <v>39.67</v>
      </c>
      <c r="D36" s="146">
        <f t="shared" si="0"/>
        <v>3.9670000000000005</v>
      </c>
      <c r="E36" s="147" t="s">
        <v>147</v>
      </c>
      <c r="F36" s="148">
        <v>25</v>
      </c>
      <c r="G36" s="151">
        <f t="shared" si="1"/>
        <v>28.967</v>
      </c>
    </row>
    <row r="37" spans="1:7" ht="19.5" customHeight="1">
      <c r="A37" s="143">
        <v>29</v>
      </c>
      <c r="B37" s="150" t="s">
        <v>27</v>
      </c>
      <c r="C37" s="121">
        <v>38.33</v>
      </c>
      <c r="D37" s="146">
        <f t="shared" si="0"/>
        <v>3.833</v>
      </c>
      <c r="E37" s="147" t="s">
        <v>147</v>
      </c>
      <c r="F37" s="148">
        <v>25</v>
      </c>
      <c r="G37" s="151">
        <f t="shared" si="1"/>
        <v>28.833</v>
      </c>
    </row>
    <row r="38" spans="1:7" ht="19.5" customHeight="1">
      <c r="A38" s="143">
        <v>30</v>
      </c>
      <c r="B38" s="150" t="s">
        <v>23</v>
      </c>
      <c r="C38" s="121">
        <v>34.67</v>
      </c>
      <c r="D38" s="146">
        <f t="shared" si="0"/>
        <v>3.4670000000000005</v>
      </c>
      <c r="E38" s="147" t="s">
        <v>149</v>
      </c>
      <c r="F38" s="148">
        <v>25</v>
      </c>
      <c r="G38" s="151">
        <f t="shared" si="1"/>
        <v>28.467</v>
      </c>
    </row>
  </sheetData>
  <sheetProtection/>
  <mergeCells count="1">
    <mergeCell ref="D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6"/>
  <sheetViews>
    <sheetView zoomScale="90" zoomScaleNormal="90" zoomScalePageLayoutView="0" workbookViewId="0" topLeftCell="B1">
      <selection activeCell="G14" sqref="G14"/>
    </sheetView>
  </sheetViews>
  <sheetFormatPr defaultColWidth="8.57421875" defaultRowHeight="12.75"/>
  <cols>
    <col min="1" max="1" width="4.8515625" style="2" customWidth="1"/>
    <col min="2" max="2" width="22.140625" style="1" customWidth="1"/>
    <col min="3" max="3" width="5.421875" style="1" customWidth="1"/>
    <col min="4" max="4" width="6.57421875" style="1" customWidth="1"/>
    <col min="5" max="5" width="22.140625" style="1" customWidth="1"/>
    <col min="6" max="6" width="4.57421875" style="1" customWidth="1"/>
    <col min="7" max="7" width="7.140625" style="1" customWidth="1"/>
    <col min="8" max="8" width="22.140625" style="1" customWidth="1"/>
    <col min="9" max="9" width="4.8515625" style="1" customWidth="1"/>
    <col min="10" max="10" width="6.7109375" style="1" customWidth="1"/>
    <col min="11" max="11" width="22.140625" style="1" customWidth="1"/>
    <col min="12" max="12" width="5.57421875" style="1" customWidth="1"/>
    <col min="13" max="13" width="7.28125" style="1" customWidth="1"/>
    <col min="14" max="14" width="4.28125" style="1" customWidth="1"/>
    <col min="15" max="15" width="22.8515625" style="1" customWidth="1"/>
    <col min="16" max="16" width="5.7109375" style="1" customWidth="1"/>
    <col min="17" max="17" width="20.8515625" style="1" customWidth="1"/>
    <col min="18" max="18" width="3.421875" style="1" customWidth="1"/>
    <col min="19" max="19" width="6.8515625" style="1" customWidth="1"/>
    <col min="20" max="20" width="0" style="1" hidden="1" customWidth="1"/>
    <col min="21" max="21" width="20.8515625" style="1" customWidth="1"/>
    <col min="22" max="22" width="4.28125" style="2" customWidth="1"/>
    <col min="23" max="16384" width="8.57421875" style="1" customWidth="1"/>
  </cols>
  <sheetData>
    <row r="1" spans="2:22" ht="27.75" customHeight="1">
      <c r="B1" s="64" t="s">
        <v>61</v>
      </c>
      <c r="R1" s="65"/>
      <c r="V1" s="66"/>
    </row>
    <row r="2" spans="1:21" ht="30">
      <c r="A2" s="67" t="s">
        <v>62</v>
      </c>
      <c r="B2" s="2" t="s">
        <v>63</v>
      </c>
      <c r="C2" s="64"/>
      <c r="R2" s="68"/>
      <c r="U2" s="64"/>
    </row>
    <row r="3" spans="2:24" ht="15.75">
      <c r="B3" s="2" t="s">
        <v>64</v>
      </c>
      <c r="C3" s="16" t="s">
        <v>2</v>
      </c>
      <c r="K3" s="103" t="s">
        <v>1</v>
      </c>
      <c r="L3" s="103"/>
      <c r="M3" s="103"/>
      <c r="N3" s="103"/>
      <c r="O3" s="69"/>
      <c r="P3" s="69"/>
      <c r="Q3" s="70"/>
      <c r="R3" s="65"/>
      <c r="S3" s="70"/>
      <c r="T3" s="70"/>
      <c r="U3" s="71"/>
      <c r="V3" s="72"/>
      <c r="W3" s="69"/>
      <c r="X3" s="69"/>
    </row>
    <row r="4" spans="1:24" ht="15.75">
      <c r="A4" s="19">
        <v>1</v>
      </c>
      <c r="B4" s="73" t="str">
        <f>O7</f>
        <v>Šmoilovas</v>
      </c>
      <c r="C4" s="73">
        <f>P7</f>
        <v>4</v>
      </c>
      <c r="E4" s="74" t="s">
        <v>65</v>
      </c>
      <c r="H4" s="75"/>
      <c r="K4" s="69"/>
      <c r="L4" s="69"/>
      <c r="M4" s="69"/>
      <c r="N4" s="69"/>
      <c r="O4" s="69"/>
      <c r="P4" s="69"/>
      <c r="Q4" s="76"/>
      <c r="R4" s="65"/>
      <c r="S4" s="70"/>
      <c r="T4" s="70"/>
      <c r="U4" s="77"/>
      <c r="V4" s="27"/>
      <c r="W4" s="69"/>
      <c r="X4" s="69"/>
    </row>
    <row r="5" spans="1:24" ht="15.75">
      <c r="A5" s="19">
        <v>16</v>
      </c>
      <c r="B5" s="73" t="str">
        <f>O22</f>
        <v>Osadcij</v>
      </c>
      <c r="C5" s="73">
        <f>P22</f>
        <v>2</v>
      </c>
      <c r="F5" s="75" t="s">
        <v>2</v>
      </c>
      <c r="K5" s="69"/>
      <c r="L5" s="78"/>
      <c r="M5" s="69"/>
      <c r="N5" s="69"/>
      <c r="O5" s="69"/>
      <c r="P5" s="69"/>
      <c r="Q5" s="77"/>
      <c r="R5" s="65"/>
      <c r="S5" s="70"/>
      <c r="T5" s="70"/>
      <c r="U5" s="77"/>
      <c r="V5" s="27"/>
      <c r="W5" s="69"/>
      <c r="X5" s="69"/>
    </row>
    <row r="6" spans="1:24" ht="15.75">
      <c r="A6" s="19"/>
      <c r="B6" s="79" t="s">
        <v>66</v>
      </c>
      <c r="C6" s="79"/>
      <c r="E6" s="41"/>
      <c r="F6" s="73"/>
      <c r="K6" s="80"/>
      <c r="L6" s="80"/>
      <c r="M6" s="69"/>
      <c r="N6" s="111" t="s">
        <v>67</v>
      </c>
      <c r="O6" s="111"/>
      <c r="P6" s="81" t="s">
        <v>68</v>
      </c>
      <c r="Q6" s="77"/>
      <c r="R6" s="65"/>
      <c r="S6" s="70"/>
      <c r="T6" s="70"/>
      <c r="U6" s="82"/>
      <c r="V6" s="72"/>
      <c r="W6" s="69"/>
      <c r="X6" s="69"/>
    </row>
    <row r="7" spans="1:24" ht="15">
      <c r="A7" s="19">
        <v>8</v>
      </c>
      <c r="B7" s="73" t="str">
        <f>O14</f>
        <v>Budrys</v>
      </c>
      <c r="C7" s="73">
        <f>P14</f>
        <v>21</v>
      </c>
      <c r="E7" s="73"/>
      <c r="F7" s="73"/>
      <c r="H7" s="64" t="s">
        <v>69</v>
      </c>
      <c r="K7" s="80"/>
      <c r="L7" s="80"/>
      <c r="M7" s="69"/>
      <c r="N7" s="83">
        <v>1</v>
      </c>
      <c r="O7" s="84" t="str">
        <f>'FINAL QUALIFICATION'!B11</f>
        <v>Šmoilovas</v>
      </c>
      <c r="P7" s="85">
        <f>'FINAL QUALIFICATION'!C11</f>
        <v>4</v>
      </c>
      <c r="Q7" s="70"/>
      <c r="R7" s="65"/>
      <c r="S7" s="70"/>
      <c r="T7" s="70"/>
      <c r="U7" s="77"/>
      <c r="V7" s="27"/>
      <c r="W7" s="69"/>
      <c r="X7" s="69"/>
    </row>
    <row r="8" spans="1:24" ht="15.75">
      <c r="A8" s="19">
        <v>9</v>
      </c>
      <c r="B8" s="73" t="str">
        <f>O15</f>
        <v>Vilčinskas</v>
      </c>
      <c r="C8" s="73">
        <f>P15</f>
        <v>10</v>
      </c>
      <c r="E8" s="47"/>
      <c r="F8" s="47"/>
      <c r="H8" s="80"/>
      <c r="I8" s="75" t="s">
        <v>2</v>
      </c>
      <c r="J8" s="69"/>
      <c r="K8" s="69"/>
      <c r="L8" s="69"/>
      <c r="M8" s="69"/>
      <c r="N8" s="83">
        <v>2</v>
      </c>
      <c r="O8" s="84" t="str">
        <f>'FINAL QUALIFICATION'!B12</f>
        <v>Banevičius</v>
      </c>
      <c r="P8" s="85">
        <f>'FINAL QUALIFICATION'!C12</f>
        <v>1</v>
      </c>
      <c r="Q8" s="70"/>
      <c r="R8" s="65"/>
      <c r="S8" s="70"/>
      <c r="T8" s="70"/>
      <c r="U8" s="77"/>
      <c r="V8" s="27"/>
      <c r="W8" s="69"/>
      <c r="X8" s="69"/>
    </row>
    <row r="9" spans="1:24" ht="15">
      <c r="A9" s="19"/>
      <c r="B9" s="82" t="s">
        <v>70</v>
      </c>
      <c r="C9" s="82"/>
      <c r="E9" s="47"/>
      <c r="F9" s="47"/>
      <c r="H9" s="73"/>
      <c r="I9" s="73"/>
      <c r="J9" s="69"/>
      <c r="K9" s="69"/>
      <c r="L9" s="69"/>
      <c r="M9" s="69"/>
      <c r="N9" s="83">
        <v>3</v>
      </c>
      <c r="O9" s="84" t="str">
        <f>'FINAL QUALIFICATION'!B13</f>
        <v>Ramanauskas</v>
      </c>
      <c r="P9" s="85">
        <f>'FINAL QUALIFICATION'!C13</f>
        <v>8</v>
      </c>
      <c r="Q9" s="70"/>
      <c r="R9" s="65"/>
      <c r="S9" s="70"/>
      <c r="T9" s="70"/>
      <c r="U9" s="82"/>
      <c r="V9" s="72"/>
      <c r="W9" s="69"/>
      <c r="X9" s="69"/>
    </row>
    <row r="10" spans="1:24" ht="15">
      <c r="A10" s="19">
        <v>4</v>
      </c>
      <c r="B10" s="73" t="str">
        <f>O10</f>
        <v>Šapnagis</v>
      </c>
      <c r="C10" s="73">
        <f>P10</f>
        <v>19</v>
      </c>
      <c r="E10" s="47"/>
      <c r="F10" s="47"/>
      <c r="H10" s="73"/>
      <c r="I10" s="73"/>
      <c r="K10" s="69"/>
      <c r="L10" s="78"/>
      <c r="M10" s="69"/>
      <c r="N10" s="83">
        <v>4</v>
      </c>
      <c r="O10" s="84" t="str">
        <f>'FINAL QUALIFICATION'!B14</f>
        <v>Šapnagis</v>
      </c>
      <c r="P10" s="85">
        <f>'FINAL QUALIFICATION'!C14</f>
        <v>19</v>
      </c>
      <c r="Q10" s="70"/>
      <c r="R10" s="65"/>
      <c r="S10" s="70"/>
      <c r="T10" s="70"/>
      <c r="U10" s="77"/>
      <c r="V10" s="27"/>
      <c r="W10" s="69"/>
      <c r="X10" s="69"/>
    </row>
    <row r="11" spans="1:24" ht="15.75">
      <c r="A11" s="19">
        <v>13</v>
      </c>
      <c r="B11" s="73" t="str">
        <f>O19</f>
        <v>Šalkauskas</v>
      </c>
      <c r="C11" s="73">
        <f>P19</f>
        <v>22</v>
      </c>
      <c r="E11" s="73"/>
      <c r="F11" s="73"/>
      <c r="K11" s="86" t="s">
        <v>52</v>
      </c>
      <c r="L11" s="86" t="s">
        <v>2</v>
      </c>
      <c r="M11" s="69"/>
      <c r="N11" s="83">
        <v>5</v>
      </c>
      <c r="O11" s="84" t="str">
        <f>'FINAL QUALIFICATION'!B15</f>
        <v>Cickevičius</v>
      </c>
      <c r="P11" s="85">
        <f>'FINAL QUALIFICATION'!C15</f>
        <v>30</v>
      </c>
      <c r="Q11" s="77"/>
      <c r="R11" s="65"/>
      <c r="S11" s="70"/>
      <c r="T11" s="70"/>
      <c r="U11" s="77"/>
      <c r="V11" s="27"/>
      <c r="W11" s="69"/>
      <c r="X11" s="69"/>
    </row>
    <row r="12" spans="1:24" ht="15">
      <c r="A12" s="19"/>
      <c r="B12" s="82" t="s">
        <v>71</v>
      </c>
      <c r="C12" s="82"/>
      <c r="E12" s="73"/>
      <c r="F12" s="73"/>
      <c r="K12" s="87"/>
      <c r="L12" s="88"/>
      <c r="M12" s="69"/>
      <c r="N12" s="83">
        <v>6</v>
      </c>
      <c r="O12" s="84" t="str">
        <f>'FINAL QUALIFICATION'!B16</f>
        <v>Bareišis</v>
      </c>
      <c r="P12" s="85">
        <f>'FINAL QUALIFICATION'!C16</f>
        <v>16</v>
      </c>
      <c r="Q12" s="77"/>
      <c r="R12" s="65"/>
      <c r="S12" s="70"/>
      <c r="T12" s="70"/>
      <c r="U12" s="82"/>
      <c r="V12" s="72"/>
      <c r="W12" s="69"/>
      <c r="X12" s="69"/>
    </row>
    <row r="13" spans="1:24" ht="15">
      <c r="A13" s="19">
        <v>5</v>
      </c>
      <c r="B13" s="73" t="str">
        <f>O11</f>
        <v>Cickevičius</v>
      </c>
      <c r="C13" s="73">
        <f>P11</f>
        <v>30</v>
      </c>
      <c r="E13" s="47"/>
      <c r="F13" s="47"/>
      <c r="K13" s="89"/>
      <c r="L13" s="90"/>
      <c r="M13" s="69"/>
      <c r="N13" s="83">
        <v>7</v>
      </c>
      <c r="O13" s="84" t="str">
        <f>'FINAL QUALIFICATION'!B17</f>
        <v>Paulavičius</v>
      </c>
      <c r="P13" s="85">
        <f>'FINAL QUALIFICATION'!C17</f>
        <v>13</v>
      </c>
      <c r="Q13" s="70"/>
      <c r="R13" s="65"/>
      <c r="S13" s="70"/>
      <c r="T13" s="70"/>
      <c r="U13" s="77"/>
      <c r="V13" s="27"/>
      <c r="W13" s="69"/>
      <c r="X13" s="69"/>
    </row>
    <row r="14" spans="1:24" ht="15">
      <c r="A14" s="19">
        <v>12</v>
      </c>
      <c r="B14" s="73" t="str">
        <f>O18</f>
        <v>Bužavas</v>
      </c>
      <c r="C14" s="73">
        <f>P18</f>
        <v>17</v>
      </c>
      <c r="E14" s="47"/>
      <c r="F14" s="47"/>
      <c r="M14" s="69"/>
      <c r="N14" s="83">
        <v>8</v>
      </c>
      <c r="O14" s="84" t="str">
        <f>'FINAL QUALIFICATION'!B18</f>
        <v>Budrys</v>
      </c>
      <c r="P14" s="85">
        <f>'FINAL QUALIFICATION'!C18</f>
        <v>21</v>
      </c>
      <c r="Q14" s="70"/>
      <c r="R14" s="65"/>
      <c r="S14" s="70"/>
      <c r="T14" s="70"/>
      <c r="U14" s="77"/>
      <c r="V14" s="27"/>
      <c r="W14" s="69"/>
      <c r="X14" s="69"/>
    </row>
    <row r="15" spans="1:24" ht="15">
      <c r="A15" s="19"/>
      <c r="B15" s="79" t="s">
        <v>72</v>
      </c>
      <c r="C15" s="47"/>
      <c r="E15" s="47"/>
      <c r="F15" s="47"/>
      <c r="N15" s="83">
        <v>9</v>
      </c>
      <c r="O15" s="84" t="str">
        <f>'FINAL QUALIFICATION'!B19</f>
        <v>Vilčinskas</v>
      </c>
      <c r="P15" s="85">
        <f>'FINAL QUALIFICATION'!C19</f>
        <v>10</v>
      </c>
      <c r="Q15" s="70"/>
      <c r="R15" s="65"/>
      <c r="S15" s="70"/>
      <c r="T15" s="70"/>
      <c r="U15" s="70"/>
      <c r="V15" s="72"/>
      <c r="W15" s="69"/>
      <c r="X15" s="69"/>
    </row>
    <row r="16" spans="1:21" ht="15.75">
      <c r="A16" s="19">
        <v>2</v>
      </c>
      <c r="B16" s="73" t="str">
        <f>O8</f>
        <v>Banevičius</v>
      </c>
      <c r="C16" s="73">
        <f>P8</f>
        <v>1</v>
      </c>
      <c r="K16" s="19" t="s">
        <v>73</v>
      </c>
      <c r="L16" s="86"/>
      <c r="N16" s="83">
        <v>10</v>
      </c>
      <c r="O16" s="91" t="str">
        <f>'FINAL QUALIFICATION'!B20</f>
        <v>Sadeckas</v>
      </c>
      <c r="P16" s="85">
        <f>'FINAL QUALIFICATION'!C20</f>
        <v>23</v>
      </c>
      <c r="Q16" s="47"/>
      <c r="R16" s="65"/>
      <c r="S16" s="47"/>
      <c r="T16" s="47"/>
      <c r="U16" s="47"/>
    </row>
    <row r="17" spans="1:21" ht="15">
      <c r="A17" s="19">
        <v>15</v>
      </c>
      <c r="B17" s="73" t="str">
        <f>O21</f>
        <v>Duoplys</v>
      </c>
      <c r="C17" s="73">
        <f>P21</f>
        <v>3</v>
      </c>
      <c r="K17" s="73"/>
      <c r="L17" s="73"/>
      <c r="N17" s="83">
        <v>11</v>
      </c>
      <c r="O17" s="91" t="str">
        <f>'FINAL QUALIFICATION'!B21</f>
        <v>Jurčiukonis</v>
      </c>
      <c r="P17" s="85">
        <f>'FINAL QUALIFICATION'!C21</f>
        <v>27</v>
      </c>
      <c r="Q17" s="47"/>
      <c r="R17" s="65"/>
      <c r="S17" s="47"/>
      <c r="T17" s="47"/>
      <c r="U17" s="47"/>
    </row>
    <row r="18" spans="1:21" ht="15">
      <c r="A18" s="19"/>
      <c r="B18" s="79" t="s">
        <v>74</v>
      </c>
      <c r="C18" s="79"/>
      <c r="E18" s="41"/>
      <c r="F18" s="73"/>
      <c r="K18" s="73"/>
      <c r="L18" s="73"/>
      <c r="N18" s="83">
        <v>12</v>
      </c>
      <c r="O18" s="91" t="str">
        <f>'FINAL QUALIFICATION'!B22</f>
        <v>Bužavas</v>
      </c>
      <c r="P18" s="85">
        <f>'FINAL QUALIFICATION'!C22</f>
        <v>17</v>
      </c>
      <c r="Q18" s="47"/>
      <c r="R18" s="68"/>
      <c r="S18" s="47"/>
      <c r="T18" s="47"/>
      <c r="U18" s="47"/>
    </row>
    <row r="19" spans="1:18" ht="15">
      <c r="A19" s="19">
        <v>7</v>
      </c>
      <c r="B19" s="73" t="str">
        <f>O13</f>
        <v>Paulavičius</v>
      </c>
      <c r="C19" s="73">
        <f>P13</f>
        <v>13</v>
      </c>
      <c r="E19" s="73"/>
      <c r="F19" s="73"/>
      <c r="N19" s="83">
        <v>13</v>
      </c>
      <c r="O19" s="91" t="str">
        <f>'FINAL QUALIFICATION'!B23</f>
        <v>Šalkauskas</v>
      </c>
      <c r="P19" s="85">
        <f>'FINAL QUALIFICATION'!C23</f>
        <v>22</v>
      </c>
      <c r="R19" s="65"/>
    </row>
    <row r="20" spans="1:18" ht="15">
      <c r="A20" s="19">
        <v>10</v>
      </c>
      <c r="B20" s="73" t="str">
        <f>O16</f>
        <v>Sadeckas</v>
      </c>
      <c r="C20" s="73">
        <f>P16</f>
        <v>23</v>
      </c>
      <c r="H20" s="73"/>
      <c r="I20" s="73"/>
      <c r="K20" s="69"/>
      <c r="L20" s="92"/>
      <c r="N20" s="83">
        <v>14</v>
      </c>
      <c r="O20" s="91" t="str">
        <f>'FINAL QUALIFICATION'!B24</f>
        <v>Klimas</v>
      </c>
      <c r="P20" s="85">
        <f>'FINAL QUALIFICATION'!C24</f>
        <v>26</v>
      </c>
      <c r="R20" s="65"/>
    </row>
    <row r="21" spans="1:18" ht="15">
      <c r="A21" s="19"/>
      <c r="B21" s="82" t="s">
        <v>75</v>
      </c>
      <c r="C21" s="82"/>
      <c r="H21" s="73"/>
      <c r="I21" s="73"/>
      <c r="K21" s="69"/>
      <c r="L21" s="80"/>
      <c r="N21" s="83">
        <v>15</v>
      </c>
      <c r="O21" s="91" t="str">
        <f>'FINAL QUALIFICATION'!B25</f>
        <v>Duoplys</v>
      </c>
      <c r="P21" s="85">
        <f>'FINAL QUALIFICATION'!C25</f>
        <v>3</v>
      </c>
      <c r="R21" s="65"/>
    </row>
    <row r="22" spans="1:18" ht="15">
      <c r="A22" s="19">
        <v>3</v>
      </c>
      <c r="B22" s="73" t="str">
        <f>O9</f>
        <v>Ramanauskas</v>
      </c>
      <c r="C22" s="73">
        <f>P9</f>
        <v>8</v>
      </c>
      <c r="K22" s="19" t="s">
        <v>76</v>
      </c>
      <c r="L22" s="80"/>
      <c r="N22" s="93">
        <v>16</v>
      </c>
      <c r="O22" s="94" t="str">
        <f>'FINAL QUALIFICATION'!B26</f>
        <v>Osadcij</v>
      </c>
      <c r="P22" s="95">
        <f>'FINAL QUALIFICATION'!C26</f>
        <v>2</v>
      </c>
      <c r="R22" s="65"/>
    </row>
    <row r="23" spans="1:18" ht="15">
      <c r="A23" s="19">
        <v>14</v>
      </c>
      <c r="B23" s="73" t="str">
        <f>O20</f>
        <v>Klimas</v>
      </c>
      <c r="C23" s="73">
        <f>P20</f>
        <v>26</v>
      </c>
      <c r="E23" s="41"/>
      <c r="F23" s="73"/>
      <c r="J23" s="96">
        <v>1</v>
      </c>
      <c r="K23" s="73"/>
      <c r="L23" s="73"/>
      <c r="R23" s="65"/>
    </row>
    <row r="24" spans="1:18" ht="15">
      <c r="A24" s="19"/>
      <c r="B24" s="82" t="s">
        <v>77</v>
      </c>
      <c r="C24" s="82"/>
      <c r="E24" s="73"/>
      <c r="F24" s="73"/>
      <c r="J24" s="96">
        <v>2</v>
      </c>
      <c r="K24" s="73"/>
      <c r="L24" s="73"/>
      <c r="R24" s="65"/>
    </row>
    <row r="25" spans="1:18" ht="15">
      <c r="A25" s="19">
        <v>6</v>
      </c>
      <c r="B25" s="73" t="str">
        <f>O12</f>
        <v>Bareišis</v>
      </c>
      <c r="C25" s="73">
        <f>P12</f>
        <v>16</v>
      </c>
      <c r="J25" s="96">
        <v>3</v>
      </c>
      <c r="K25" s="73"/>
      <c r="L25" s="73"/>
      <c r="R25" s="65"/>
    </row>
    <row r="26" spans="1:18" ht="15">
      <c r="A26" s="19">
        <v>11</v>
      </c>
      <c r="B26" s="73" t="str">
        <f>O17</f>
        <v>Jurčiukonis</v>
      </c>
      <c r="C26" s="73">
        <f>P17</f>
        <v>27</v>
      </c>
      <c r="J26" s="96">
        <v>4</v>
      </c>
      <c r="K26" s="73"/>
      <c r="L26" s="73"/>
      <c r="R26" s="65"/>
    </row>
  </sheetData>
  <sheetProtection selectLockedCells="1" selectUnlockedCells="1"/>
  <mergeCells count="2">
    <mergeCell ref="K3:N3"/>
    <mergeCell ref="N6:O6"/>
  </mergeCells>
  <printOptions/>
  <pageMargins left="0.25" right="0.25" top="0.75" bottom="0.7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User</cp:lastModifiedBy>
  <dcterms:created xsi:type="dcterms:W3CDTF">2018-07-19T10:31:41Z</dcterms:created>
  <dcterms:modified xsi:type="dcterms:W3CDTF">2018-07-19T10:35:16Z</dcterms:modified>
  <cp:category/>
  <cp:version/>
  <cp:contentType/>
  <cp:contentStatus/>
</cp:coreProperties>
</file>